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5010\Capital Management\Pillar 3\Pillar 3 report 2017\Appendix\"/>
    </mc:Choice>
  </mc:AlternateContent>
  <bookViews>
    <workbookView xWindow="0" yWindow="0" windowWidth="28800" windowHeight="14235" activeTab="5"/>
  </bookViews>
  <sheets>
    <sheet name="Capital Instruments" sheetId="7" r:id="rId1"/>
    <sheet name="Derivatives" sheetId="6" r:id="rId2"/>
    <sheet name="Pillar III Template 2016" sheetId="4" r:id="rId3"/>
    <sheet name="Countercyclical buffer" sheetId="2" r:id="rId4"/>
    <sheet name="Minimum Capital req&amp;Buffers" sheetId="3" r:id="rId5"/>
    <sheet name="Leverage Ratio" sheetId="1" r:id="rId6"/>
  </sheets>
  <externalReferences>
    <externalReference r:id="rId7"/>
  </externalReferences>
  <definedNames>
    <definedName name="Ratings">[1]Ratings!$B$25:$F$59</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15" i="3"/>
  <c r="G15" i="3"/>
  <c r="G16" i="3" s="1"/>
  <c r="D11" i="2"/>
  <c r="E10" i="2" s="1"/>
  <c r="E9" i="2"/>
  <c r="E7" i="2" l="1"/>
  <c r="E8" i="2"/>
  <c r="E11" i="2" l="1"/>
  <c r="F11" i="2"/>
  <c r="F14" i="3" l="1"/>
  <c r="I8" i="2"/>
  <c r="I9" i="2" s="1"/>
  <c r="F15" i="3" l="1"/>
  <c r="I14" i="3"/>
  <c r="J14" i="3" s="1"/>
  <c r="F16" i="3" l="1"/>
  <c r="I16" i="3" s="1"/>
  <c r="J16" i="3" s="1"/>
  <c r="I15" i="3"/>
  <c r="J15" i="3" s="1"/>
  <c r="F18" i="1" l="1"/>
</calcChain>
</file>

<file path=xl/sharedStrings.xml><?xml version="1.0" encoding="utf-8"?>
<sst xmlns="http://schemas.openxmlformats.org/spreadsheetml/2006/main" count="518" uniqueCount="337">
  <si>
    <t>Leverage Ratio</t>
  </si>
  <si>
    <t>Nok million</t>
  </si>
  <si>
    <t xml:space="preserve">Tier1 Capital </t>
  </si>
  <si>
    <t>Leverage exposure</t>
  </si>
  <si>
    <t>Loans and advances and other assets</t>
  </si>
  <si>
    <t>Derivatives market value</t>
  </si>
  <si>
    <t>Potential future exposure on derivatives</t>
  </si>
  <si>
    <t>Off-balance sheet comitments</t>
  </si>
  <si>
    <t>Deductions</t>
  </si>
  <si>
    <t>Total Leverage exposure</t>
  </si>
  <si>
    <t>Leverage ratio</t>
  </si>
  <si>
    <t>Nok Thousands</t>
  </si>
  <si>
    <t>Credit exposures relevant for CCYB</t>
  </si>
  <si>
    <t>Own funds requirement weight</t>
  </si>
  <si>
    <t>CCYB Rate</t>
  </si>
  <si>
    <t>Amount of institution-Specific CCYB</t>
  </si>
  <si>
    <t>Denmark</t>
  </si>
  <si>
    <t>Total REA (NOK thousand)</t>
  </si>
  <si>
    <t>Finland</t>
  </si>
  <si>
    <t>weighted CCYB Rate</t>
  </si>
  <si>
    <t>Norway</t>
  </si>
  <si>
    <t>CCYB requirement</t>
  </si>
  <si>
    <t>Sweden</t>
  </si>
  <si>
    <t>Total</t>
  </si>
  <si>
    <t>Percent (%)</t>
  </si>
  <si>
    <t>Minimum capital requirement</t>
  </si>
  <si>
    <t>CCOB</t>
  </si>
  <si>
    <t>CCYB</t>
  </si>
  <si>
    <t>SII</t>
  </si>
  <si>
    <t>SRB</t>
  </si>
  <si>
    <t>Capital buffers total</t>
  </si>
  <si>
    <t>Total Requirement</t>
  </si>
  <si>
    <t>Common Equity Tier 1 Capital</t>
  </si>
  <si>
    <t>Tier 1 Capital</t>
  </si>
  <si>
    <t>Total Capital</t>
  </si>
  <si>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</si>
  <si>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</si>
  <si>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</si>
  <si>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</si>
  <si>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</si>
  <si>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</si>
  <si>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</si>
  <si>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</si>
  <si>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</si>
  <si>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</si>
  <si>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</si>
  <si>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</si>
  <si>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</si>
  <si>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</si>
  <si>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</si>
  <si>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</si>
  <si>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</si>
  <si>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</si>
  <si>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</si>
  <si>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</si>
  <si>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</si>
  <si>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</si>
  <si>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</si>
  <si>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</si>
  <si>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</si>
  <si>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</si>
  <si>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</si>
  <si>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</si>
  <si>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</si>
  <si>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</si>
  <si>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</si>
  <si>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</si>
  <si>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</si>
  <si>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</si>
  <si>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</si>
  <si>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</si>
  <si>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</si>
  <si>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</si>
  <si>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</si>
  <si>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</si>
  <si>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</si>
  <si>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</si>
  <si>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</si>
  <si>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</si>
  <si>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</si>
  <si>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</si>
  <si>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</si>
  <si>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</si>
  <si>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</si>
  <si>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</si>
  <si>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</si>
  <si>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</si>
  <si>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</si>
  <si>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</si>
  <si>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</si>
  <si>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</si>
  <si>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</si>
  <si>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</si>
  <si>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</si>
  <si>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</si>
  <si>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</si>
  <si>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</si>
  <si>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</si>
  <si>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</si>
  <si>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</si>
  <si>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</si>
  <si>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</si>
  <si>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</si>
  <si>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</si>
  <si>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</si>
  <si>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</si>
  <si>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</si>
  <si>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</si>
  <si>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</si>
  <si>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</si>
  <si>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</si>
  <si>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</si>
  <si>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</si>
  <si>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</si>
  <si>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</si>
  <si>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</si>
  <si>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</si>
  <si>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</si>
  <si>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</si>
  <si>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</si>
  <si>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</si>
  <si>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</si>
  <si>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</si>
  <si>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</si>
  <si>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</si>
  <si>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</si>
  <si>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</si>
  <si>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</si>
  <si>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</si>
  <si>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</si>
  <si>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</si>
  <si>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</si>
  <si>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</si>
  <si>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</si>
  <si>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</si>
  <si>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</si>
  <si>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</si>
  <si>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</si>
  <si>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</si>
  <si>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</si>
  <si>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</si>
  <si>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</si>
  <si>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</si>
  <si>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</si>
  <si>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</si>
  <si>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</si>
  <si>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</si>
  <si>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</si>
  <si>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</si>
  <si>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</si>
  <si>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</si>
  <si>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</si>
  <si>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</si>
  <si>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</si>
  <si>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</si>
  <si>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</si>
  <si>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Tilleggskapital: instrumenter and avsetninger</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</si>
  <si>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</si>
  <si>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</si>
  <si>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</si>
  <si>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</si>
  <si>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</si>
  <si>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</si>
  <si>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</si>
  <si>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</si>
  <si>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</si>
  <si>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</si>
  <si>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</si>
  <si>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</si>
  <si>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</si>
  <si>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</si>
  <si>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</si>
  <si>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</si>
  <si>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</si>
  <si>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</si>
  <si>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</si>
  <si>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</si>
  <si>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</si>
  <si>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</si>
  <si>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</si>
  <si>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</si>
  <si>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</si>
  <si>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</si>
  <si>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</si>
  <si>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</si>
  <si>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</si>
  <si>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</si>
  <si>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</si>
  <si>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</si>
  <si>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</si>
  <si>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</si>
  <si>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</si>
  <si>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</si>
  <si>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</si>
  <si>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</si>
  <si>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</si>
  <si>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</si>
  <si>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</si>
  <si>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</si>
  <si>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</si>
  <si>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</si>
  <si>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</si>
  <si>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</si>
  <si>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</si>
  <si>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</si>
  <si>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</si>
  <si>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</si>
  <si>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</si>
  <si>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</si>
  <si>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</si>
  <si>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</si>
  <si>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</si>
  <si>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</si>
  <si>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</si>
  <si>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</si>
  <si>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</si>
  <si>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</si>
  <si>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</si>
  <si>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</si>
  <si>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</si>
  <si>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</si>
  <si>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</si>
  <si>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</si>
  <si>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</si>
  <si>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</si>
  <si>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</si>
  <si>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</si>
  <si>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</si>
  <si>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</si>
  <si>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</si>
  <si>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</si>
  <si>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</si>
  <si>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Ordinary shares</t>
  </si>
  <si>
    <t>Additional Tier 1 capital</t>
  </si>
  <si>
    <t>Subordinated loans</t>
  </si>
  <si>
    <t>Perpetual Bonds</t>
  </si>
  <si>
    <t>Loan NOK 250 million</t>
  </si>
  <si>
    <t>Loan NOK 80 million</t>
  </si>
  <si>
    <t>Loan SEK 750 million</t>
  </si>
  <si>
    <t>1. Issuer</t>
  </si>
  <si>
    <t>Santander Consumer Banks AS</t>
  </si>
  <si>
    <t>Santander Consumer Bank AS</t>
  </si>
  <si>
    <t>Santander Consumer Bank AB*</t>
  </si>
  <si>
    <t>2. Unique identifier (e.g. CUSIP, ISIN, or Bloomberg identifier for private placement)</t>
  </si>
  <si>
    <t>N/A</t>
  </si>
  <si>
    <t>NO 00010692577</t>
  </si>
  <si>
    <t>3. Governing law for the instrument</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</si>
  <si>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</si>
  <si>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</si>
  <si>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</si>
  <si>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</si>
  <si>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</si>
  <si>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</si>
  <si>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</si>
  <si>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</si>
  <si>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</si>
  <si>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</si>
  <si>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</si>
  <si>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</si>
  <si>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8. Amount recognised in regulatory capital (in NOK million as at 31 December 2015)</t>
  </si>
  <si>
    <t xml:space="preserve">9. Par value of instrument (amounts in millon in the relevant currency and in NOK million) </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</si>
  <si>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</si>
  <si>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</si>
  <si>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</si>
  <si>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</si>
  <si>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</si>
  <si>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</si>
  <si>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</si>
  <si>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</si>
  <si>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</si>
  <si>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</si>
  <si>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</si>
  <si>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</si>
  <si>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</si>
  <si>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</si>
  <si>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</si>
  <si>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</si>
  <si>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</si>
  <si>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2018 at Par</t>
  </si>
  <si>
    <t>30 March 2020 at Par</t>
  </si>
  <si>
    <t>13 July 2020 at Par</t>
  </si>
  <si>
    <t>22.12.2019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</si>
  <si>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</si>
  <si>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</si>
  <si>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</si>
  <si>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</si>
  <si>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</si>
  <si>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</si>
  <si>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</si>
  <si>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</si>
  <si>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+ 6.5%</t>
  </si>
  <si>
    <t>3 month NIBOR + 2.2575%</t>
  </si>
  <si>
    <t>3 month NIBOR + 3.135%</t>
  </si>
  <si>
    <t>3 month NIBOR + 1.75%</t>
  </si>
  <si>
    <t>3 month STIBOR + 2.2825%</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</si>
  <si>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</si>
  <si>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</si>
  <si>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</si>
  <si>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</si>
  <si>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</si>
  <si>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</si>
  <si>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</si>
  <si>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</si>
  <si>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</si>
  <si>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</si>
  <si>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r>
      <t xml:space="preserve">23. Convertible or non-convertible </t>
    </r>
    <r>
      <rPr>
        <vertAlign val="superscript"/>
        <sz val="8"/>
        <rFont val="Calibri Light"/>
        <family val="2"/>
        <scheme val="major"/>
      </rPr>
      <t>4)</t>
    </r>
  </si>
  <si>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</si>
  <si>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</si>
  <si>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</si>
  <si>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</si>
  <si>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</si>
  <si>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</si>
  <si>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</si>
  <si>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</si>
  <si>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</si>
  <si>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</si>
  <si>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</si>
  <si>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</si>
  <si>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</si>
  <si>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</si>
  <si>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</si>
  <si>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</si>
  <si>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</si>
  <si>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</si>
  <si>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</si>
  <si>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Issued before 31 December 2011</t>
  </si>
  <si>
    <t>*Santander Consumer Bank AB was merged into Santander Consumer Bank AS in July 2015</t>
  </si>
  <si>
    <t>NOK thousands</t>
  </si>
  <si>
    <t>Gross Notional amount</t>
  </si>
  <si>
    <t>Replacement cost, MTM before netting</t>
  </si>
  <si>
    <t>Replacement cost, MTM after netting</t>
  </si>
  <si>
    <t>EAD</t>
  </si>
  <si>
    <t>SEK 750, NOK 713</t>
  </si>
  <si>
    <t xml:space="preserve">SCB Group </t>
  </si>
  <si>
    <t>SCB Group 31.12.2016. Figures in NOK</t>
  </si>
  <si>
    <t>SCB Group 31.12.2016</t>
  </si>
  <si>
    <t>SCB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</si>
</sst>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
    <numFmt numFmtId="165" formatCode="_ * #,##0_ ;_ * \-#,##0_ ;_ * &quot;-&quot;??_ ;_ @_ "/>
    <numFmt numFmtId="166" formatCode="[$-809]d\ m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name val="Arial"/>
      <family val="2"/>
    </font>
    <font>
      <b/>
      <sz val="8"/>
      <name val="Calibri Light"/>
      <family val="2"/>
      <scheme val="major"/>
    </font>
    <font>
      <sz val="8"/>
      <name val="Calibri Light"/>
      <family val="2"/>
      <scheme val="major"/>
    </font>
    <font>
      <vertAlign val="superscript"/>
      <sz val="8"/>
      <name val="Calibri Light"/>
      <family val="2"/>
      <scheme val="maj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s>
  <borders count="24">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diagonal/>
    </border>
    <border>
      <left style="thin">
        <color indexed="64"/>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Border="0"/>
  </cellStyleXfs>
  <cellXfs count="125">
    <xf numFmtId="0" fontId="0" fillId="0" borderId="0" xfId="0"/>
    <xf numFmtId="0" fontId="2" fillId="2" borderId="0" xfId="0" applyFont="1" applyFill="1"/>
    <xf numFmtId="0" fontId="0" fillId="2" borderId="0" xfId="0" applyFill="1"/>
    <xf numFmtId="0" fontId="2" fillId="2" borderId="1" xfId="0" applyFont="1" applyFill="1" applyBorder="1"/>
    <xf numFmtId="14" fontId="2" fillId="2" borderId="1" xfId="0" applyNumberFormat="1" applyFont="1" applyFill="1" applyBorder="1"/>
    <xf numFmtId="0" fontId="0" fillId="2" borderId="2" xfId="0" applyFill="1" applyBorder="1"/>
    <xf numFmtId="3" fontId="0" fillId="2" borderId="2" xfId="0" applyNumberFormat="1" applyFill="1" applyBorder="1"/>
    <xf numFmtId="3" fontId="0" fillId="2" borderId="0" xfId="0" applyNumberFormat="1" applyFill="1"/>
    <xf numFmtId="0" fontId="0" fillId="2" borderId="3" xfId="0" applyFill="1" applyBorder="1"/>
    <xf numFmtId="3" fontId="0" fillId="2" borderId="3" xfId="0" applyNumberFormat="1" applyFill="1" applyBorder="1"/>
    <xf numFmtId="0" fontId="0" fillId="2" borderId="4" xfId="0" applyFill="1" applyBorder="1"/>
    <xf numFmtId="3" fontId="0" fillId="2" borderId="4" xfId="0" applyNumberFormat="1" applyFill="1" applyBorder="1"/>
    <xf numFmtId="164" fontId="0" fillId="2" borderId="0" xfId="2" applyNumberFormat="1" applyFont="1" applyFill="1"/>
    <xf numFmtId="0" fontId="2" fillId="2" borderId="3" xfId="0" applyFont="1" applyFill="1" applyBorder="1"/>
    <xf numFmtId="0" fontId="0" fillId="2" borderId="3" xfId="0" applyFill="1" applyBorder="1" applyAlignment="1">
      <alignment wrapText="1"/>
    </xf>
    <xf numFmtId="9" fontId="0" fillId="2" borderId="0" xfId="2" applyFont="1" applyFill="1"/>
    <xf numFmtId="164" fontId="0" fillId="2" borderId="0" xfId="0" applyNumberFormat="1" applyFill="1"/>
    <xf numFmtId="165" fontId="0" fillId="2" borderId="3" xfId="1" applyNumberFormat="1" applyFont="1" applyFill="1" applyBorder="1"/>
    <xf numFmtId="0" fontId="2" fillId="2" borderId="5" xfId="0" applyFont="1" applyFill="1" applyBorder="1"/>
    <xf numFmtId="3" fontId="2" fillId="2" borderId="5" xfId="0" applyNumberFormat="1" applyFont="1" applyFill="1" applyBorder="1"/>
    <xf numFmtId="9" fontId="2" fillId="2" borderId="5" xfId="2" applyFont="1" applyFill="1" applyBorder="1"/>
    <xf numFmtId="10" fontId="2" fillId="2" borderId="5" xfId="2" applyNumberFormat="1" applyFont="1" applyFill="1" applyBorder="1"/>
    <xf numFmtId="43" fontId="0" fillId="2" borderId="0" xfId="1" applyFont="1" applyFill="1"/>
    <xf numFmtId="43" fontId="0" fillId="2" borderId="0" xfId="0" applyNumberFormat="1" applyFill="1"/>
    <xf numFmtId="0" fontId="0" fillId="2" borderId="3" xfId="0" applyFill="1" applyBorder="1" applyAlignment="1">
      <alignment horizontal="right" wrapText="1"/>
    </xf>
    <xf numFmtId="0" fontId="0" fillId="2" borderId="3" xfId="0" applyFill="1" applyBorder="1" applyAlignment="1">
      <alignment horizontal="right"/>
    </xf>
    <xf numFmtId="164" fontId="0" fillId="2" borderId="3" xfId="0" applyNumberFormat="1" applyFill="1" applyBorder="1"/>
    <xf numFmtId="164" fontId="0" fillId="2" borderId="3" xfId="2" applyNumberFormat="1" applyFont="1" applyFill="1" applyBorder="1"/>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11" xfId="0" applyFill="1" applyBorder="1" applyAlignment="1">
      <alignment vertical="top" wrapText="1"/>
    </xf>
    <xf numFmtId="0" fontId="3" fillId="3" borderId="11"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1" xfId="0" applyFont="1" applyBorder="1" applyAlignment="1">
      <alignment vertical="center" wrapText="1"/>
    </xf>
    <xf numFmtId="165" fontId="3" fillId="2" borderId="11" xfId="0" applyNumberFormat="1" applyFont="1" applyFill="1" applyBorder="1" applyAlignment="1">
      <alignment vertical="center" wrapText="1"/>
    </xf>
    <xf numFmtId="0" fontId="3" fillId="0" borderId="11" xfId="0" applyFont="1" applyBorder="1" applyAlignment="1">
      <alignment horizontal="left" vertical="center" wrapText="1"/>
    </xf>
    <xf numFmtId="165" fontId="3" fillId="0" borderId="11" xfId="0" applyNumberFormat="1" applyFont="1" applyBorder="1" applyAlignment="1">
      <alignmen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left" vertical="center" wrapText="1"/>
    </xf>
    <xf numFmtId="0" fontId="4" fillId="5" borderId="11" xfId="0" applyFont="1" applyFill="1" applyBorder="1" applyAlignment="1">
      <alignment vertical="center" wrapText="1"/>
    </xf>
    <xf numFmtId="0" fontId="4" fillId="0" borderId="11" xfId="0" applyFont="1" applyBorder="1" applyAlignment="1">
      <alignment horizontal="left" vertical="center" wrapText="1"/>
    </xf>
    <xf numFmtId="0" fontId="3" fillId="6" borderId="12" xfId="0" applyFont="1" applyFill="1" applyBorder="1" applyAlignment="1">
      <alignment horizontal="left" vertical="center"/>
    </xf>
    <xf numFmtId="165" fontId="3" fillId="6" borderId="11" xfId="0" applyNumberFormat="1" applyFont="1" applyFill="1" applyBorder="1" applyAlignment="1">
      <alignment vertical="center" wrapText="1"/>
    </xf>
    <xf numFmtId="0" fontId="4" fillId="6" borderId="11" xfId="0" applyFont="1" applyFill="1" applyBorder="1" applyAlignment="1">
      <alignment horizontal="left" vertical="center" wrapText="1"/>
    </xf>
    <xf numFmtId="0" fontId="6" fillId="0" borderId="12" xfId="0" applyFont="1" applyBorder="1" applyAlignment="1">
      <alignment horizontal="left" vertical="center"/>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4" borderId="11" xfId="0" applyFont="1" applyFill="1" applyBorder="1" applyAlignment="1">
      <alignment vertical="center"/>
    </xf>
    <xf numFmtId="0" fontId="6" fillId="4"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3" borderId="12" xfId="0" applyFont="1" applyFill="1" applyBorder="1" applyAlignment="1">
      <alignment horizontal="left" vertical="center"/>
    </xf>
    <xf numFmtId="0" fontId="5" fillId="3" borderId="11" xfId="0" applyFont="1" applyFill="1" applyBorder="1" applyAlignment="1">
      <alignment vertical="center" wrapText="1"/>
    </xf>
    <xf numFmtId="0" fontId="6" fillId="3" borderId="11" xfId="0" applyFont="1" applyFill="1" applyBorder="1" applyAlignment="1">
      <alignment vertical="center"/>
    </xf>
    <xf numFmtId="0" fontId="6" fillId="3" borderId="11" xfId="0" applyFont="1" applyFill="1" applyBorder="1" applyAlignment="1">
      <alignment horizontal="left" vertical="center" wrapText="1"/>
    </xf>
    <xf numFmtId="0" fontId="5" fillId="5" borderId="11" xfId="0" applyFont="1" applyFill="1" applyBorder="1" applyAlignment="1">
      <alignment vertical="center" wrapText="1"/>
    </xf>
    <xf numFmtId="10" fontId="0" fillId="0" borderId="11" xfId="2" applyNumberFormat="1" applyFont="1" applyBorder="1" applyAlignment="1">
      <alignment vertical="top"/>
    </xf>
    <xf numFmtId="0" fontId="0" fillId="4" borderId="11" xfId="0" applyFill="1" applyBorder="1" applyAlignment="1">
      <alignment vertical="top"/>
    </xf>
    <xf numFmtId="0" fontId="0" fillId="0" borderId="11" xfId="0" applyBorder="1" applyAlignment="1">
      <alignment vertical="top"/>
    </xf>
    <xf numFmtId="165" fontId="0" fillId="0" borderId="11" xfId="0" applyNumberFormat="1" applyBorder="1" applyAlignment="1">
      <alignment vertical="top"/>
    </xf>
    <xf numFmtId="0" fontId="0" fillId="0" borderId="0" xfId="0" applyAlignment="1">
      <alignment horizontal="left"/>
    </xf>
    <xf numFmtId="0" fontId="0" fillId="0" borderId="0" xfId="0" applyAlignment="1">
      <alignment wrapText="1"/>
    </xf>
    <xf numFmtId="0" fontId="8" fillId="0" borderId="0" xfId="3" applyFont="1" applyBorder="1" applyAlignment="1">
      <alignment vertical="center" wrapText="1"/>
    </xf>
    <xf numFmtId="0" fontId="8" fillId="0" borderId="17" xfId="3" applyFont="1" applyFill="1" applyBorder="1" applyAlignment="1">
      <alignment horizontal="center" vertical="center" wrapText="1"/>
    </xf>
    <xf numFmtId="0" fontId="8" fillId="0" borderId="0" xfId="3" applyFont="1" applyBorder="1" applyAlignment="1">
      <alignment horizontal="center" wrapText="1"/>
    </xf>
    <xf numFmtId="0" fontId="8" fillId="0" borderId="16" xfId="3" applyFont="1" applyFill="1" applyBorder="1" applyAlignment="1">
      <alignment horizontal="center" wrapText="1"/>
    </xf>
    <xf numFmtId="0" fontId="9" fillId="0" borderId="18" xfId="3" applyFont="1" applyBorder="1" applyAlignment="1">
      <alignment wrapText="1"/>
    </xf>
    <xf numFmtId="0" fontId="9" fillId="0" borderId="16" xfId="3" applyFont="1" applyFill="1" applyBorder="1" applyAlignment="1">
      <alignment horizontal="left" vertical="center" wrapText="1"/>
    </xf>
    <xf numFmtId="0" fontId="9" fillId="0" borderId="16" xfId="3" applyFont="1" applyFill="1" applyBorder="1" applyAlignment="1">
      <alignment vertical="center" wrapText="1"/>
    </xf>
    <xf numFmtId="0" fontId="9" fillId="2" borderId="16" xfId="3" applyFont="1" applyFill="1" applyBorder="1" applyAlignment="1">
      <alignment horizontal="left" vertical="center" wrapText="1"/>
    </xf>
    <xf numFmtId="0" fontId="8" fillId="0" borderId="18" xfId="3" applyFont="1" applyBorder="1" applyAlignment="1">
      <alignment wrapText="1"/>
    </xf>
    <xf numFmtId="0" fontId="9" fillId="2" borderId="16" xfId="3" applyFont="1" applyFill="1" applyBorder="1" applyAlignment="1">
      <alignment vertical="center" wrapText="1"/>
    </xf>
    <xf numFmtId="165" fontId="9" fillId="0" borderId="16" xfId="1" applyNumberFormat="1" applyFont="1" applyFill="1" applyBorder="1" applyAlignment="1">
      <alignment vertical="center" wrapText="1"/>
    </xf>
    <xf numFmtId="3" fontId="9" fillId="0" borderId="16" xfId="3" applyNumberFormat="1" applyFont="1" applyFill="1" applyBorder="1" applyAlignment="1">
      <alignment horizontal="left" vertical="center" wrapText="1"/>
    </xf>
    <xf numFmtId="166" fontId="9" fillId="0" borderId="16" xfId="3" applyNumberFormat="1" applyFont="1" applyFill="1" applyBorder="1" applyAlignment="1">
      <alignment horizontal="left" vertical="center" wrapText="1"/>
    </xf>
    <xf numFmtId="0" fontId="11" fillId="2" borderId="17" xfId="0" applyFont="1" applyFill="1" applyBorder="1" applyAlignment="1">
      <alignment horizontal="right"/>
    </xf>
    <xf numFmtId="14" fontId="0" fillId="2" borderId="17" xfId="0" applyNumberFormat="1" applyFill="1" applyBorder="1"/>
    <xf numFmtId="14" fontId="0" fillId="2" borderId="20" xfId="0" applyNumberFormat="1" applyFill="1" applyBorder="1"/>
    <xf numFmtId="0" fontId="2" fillId="2" borderId="19" xfId="0" applyFont="1" applyFill="1" applyBorder="1" applyAlignment="1">
      <alignment horizontal="left"/>
    </xf>
    <xf numFmtId="165" fontId="0" fillId="2" borderId="19" xfId="1" applyNumberFormat="1" applyFont="1" applyFill="1" applyBorder="1"/>
    <xf numFmtId="165" fontId="0" fillId="2" borderId="21" xfId="1" applyNumberFormat="1" applyFont="1" applyFill="1" applyBorder="1"/>
    <xf numFmtId="0" fontId="2" fillId="2" borderId="22" xfId="0" applyFont="1" applyFill="1" applyBorder="1" applyAlignment="1">
      <alignment horizontal="left"/>
    </xf>
    <xf numFmtId="165" fontId="0" fillId="2" borderId="22" xfId="1" applyNumberFormat="1" applyFont="1" applyFill="1" applyBorder="1"/>
    <xf numFmtId="165" fontId="0" fillId="2" borderId="23" xfId="1" applyNumberFormat="1" applyFont="1" applyFill="1" applyBorder="1"/>
    <xf numFmtId="0" fontId="8" fillId="0" borderId="16" xfId="3" applyFont="1" applyFill="1" applyBorder="1" applyAlignment="1">
      <alignment horizontal="center" vertical="center" wrapText="1"/>
    </xf>
    <xf numFmtId="0" fontId="8" fillId="0" borderId="19" xfId="3" applyFont="1" applyFill="1" applyBorder="1" applyAlignment="1">
      <alignment horizontal="center" vertical="center" wrapText="1"/>
    </xf>
    <xf numFmtId="0" fontId="8" fillId="0" borderId="18" xfId="3" applyFont="1" applyFill="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0" fillId="0" borderId="13" xfId="0" applyBorder="1" applyAlignment="1">
      <alignment vertical="top"/>
    </xf>
    <xf numFmtId="0" fontId="0" fillId="0" borderId="14" xfId="0" applyBorder="1" applyAlignment="1">
      <alignment vertical="top"/>
    </xf>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0" fillId="4" borderId="13" xfId="0" applyFill="1" applyBorder="1" applyAlignment="1">
      <alignment vertical="top"/>
    </xf>
    <xf numFmtId="0" fontId="0" fillId="4" borderId="14" xfId="0" applyFill="1" applyBorder="1" applyAlignment="1">
      <alignment vertical="top"/>
    </xf>
    <xf numFmtId="0" fontId="5" fillId="3" borderId="13" xfId="0" applyFont="1" applyFill="1" applyBorder="1" applyAlignment="1">
      <alignment vertical="center"/>
    </xf>
    <xf numFmtId="0" fontId="5" fillId="3" borderId="15" xfId="0" applyFont="1" applyFill="1" applyBorder="1" applyAlignment="1">
      <alignment vertical="center"/>
    </xf>
    <xf numFmtId="0" fontId="5" fillId="3" borderId="14" xfId="0" applyFont="1" applyFill="1" applyBorder="1" applyAlignment="1">
      <alignment vertical="center"/>
    </xf>
    <xf numFmtId="10" fontId="3" fillId="0" borderId="13" xfId="2" applyNumberFormat="1" applyFont="1" applyBorder="1" applyAlignment="1">
      <alignment vertical="center" wrapText="1"/>
    </xf>
    <xf numFmtId="10" fontId="3" fillId="0" borderId="14" xfId="2" applyNumberFormat="1" applyFont="1" applyBorder="1" applyAlignment="1">
      <alignment vertical="center" wrapText="1"/>
    </xf>
    <xf numFmtId="0" fontId="6" fillId="4" borderId="13" xfId="0" applyFont="1" applyFill="1" applyBorder="1" applyAlignment="1">
      <alignment vertical="center"/>
    </xf>
    <xf numFmtId="0" fontId="6" fillId="4" borderId="14" xfId="0" applyFont="1" applyFill="1" applyBorder="1" applyAlignment="1">
      <alignment vertical="center"/>
    </xf>
    <xf numFmtId="165" fontId="3" fillId="0" borderId="13" xfId="0" applyNumberFormat="1" applyFont="1" applyBorder="1" applyAlignment="1">
      <alignment vertical="center" wrapText="1"/>
    </xf>
    <xf numFmtId="0" fontId="3" fillId="0" borderId="14" xfId="0" applyFont="1" applyBorder="1" applyAlignment="1">
      <alignment vertical="center" wrapText="1"/>
    </xf>
    <xf numFmtId="0" fontId="6" fillId="3" borderId="13" xfId="0" applyFont="1" applyFill="1" applyBorder="1" applyAlignment="1">
      <alignment vertical="center"/>
    </xf>
    <xf numFmtId="0" fontId="6" fillId="3" borderId="14" xfId="0" applyFont="1" applyFill="1" applyBorder="1" applyAlignment="1">
      <alignment vertical="center"/>
    </xf>
    <xf numFmtId="0" fontId="4" fillId="3" borderId="13" xfId="0" applyFont="1" applyFill="1" applyBorder="1" applyAlignment="1">
      <alignment vertical="center" wrapText="1"/>
    </xf>
    <xf numFmtId="0" fontId="4" fillId="3" borderId="15" xfId="0" applyFont="1" applyFill="1" applyBorder="1" applyAlignment="1">
      <alignment vertical="center" wrapText="1"/>
    </xf>
    <xf numFmtId="0" fontId="4" fillId="3" borderId="14"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4">
    <cellStyle name="Comma" xfId="1" builtinId="3"/>
    <cellStyle name="Normal" xfId="0" builtinId="0"/>
    <cellStyle name="Normal 30"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110/CAPITAL/Regulatory%20Reporting/2016/12/v2/Inputs/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115" zoomScaleNormal="115" workbookViewId="0">
      <selection activeCell="I7" sqref="I7"/>
    </sheetView>
  </sheetViews>
  <sheetFormatPr defaultRowHeight="15" x14ac:dyDescent="0.25"/>
  <cols>
    <col min="1" max="1" width="62" bestFit="1" customWidth="1"/>
    <col min="2" max="2" width="18.5703125" customWidth="1"/>
    <col min="3" max="3" width="28" customWidth="1"/>
    <col min="4" max="6" width="17.42578125" customWidth="1"/>
    <col min="7" max="7" width="17.85546875" bestFit="1" customWidth="1"/>
  </cols>
  <sheetData>
    <row r="1" spans="1:7" ht="48" customHeight="1" x14ac:dyDescent="0.25">
      <c r="A1" s="61"/>
      <c r="B1" s="83" t="s">
        <v>232</v>
      </c>
      <c r="C1" s="62" t="s">
        <v>233</v>
      </c>
      <c r="D1" s="83" t="s">
        <v>234</v>
      </c>
      <c r="E1" s="85"/>
      <c r="F1" s="85"/>
      <c r="G1" s="85"/>
    </row>
    <row r="2" spans="1:7" ht="48" customHeight="1" x14ac:dyDescent="0.25">
      <c r="A2" s="63"/>
      <c r="B2" s="84"/>
      <c r="C2" s="64" t="s">
        <v>235</v>
      </c>
      <c r="D2" s="64" t="s">
        <v>236</v>
      </c>
      <c r="E2" s="64" t="s">
        <v>236</v>
      </c>
      <c r="F2" s="64" t="s">
        <v>237</v>
      </c>
      <c r="G2" s="64" t="s">
        <v>238</v>
      </c>
    </row>
    <row r="3" spans="1:7" ht="39" customHeight="1" x14ac:dyDescent="0.25">
      <c r="A3" s="65" t="s">
        <v>239</v>
      </c>
      <c r="B3" s="66" t="s">
        <v>240</v>
      </c>
      <c r="C3" s="67" t="s">
        <v>241</v>
      </c>
      <c r="D3" s="67" t="s">
        <v>241</v>
      </c>
      <c r="E3" s="67" t="s">
        <v>241</v>
      </c>
      <c r="F3" s="67" t="s">
        <v>241</v>
      </c>
      <c r="G3" s="67" t="s">
        <v>242</v>
      </c>
    </row>
    <row r="4" spans="1:7" ht="17.25" customHeight="1" x14ac:dyDescent="0.25">
      <c r="A4" s="65" t="s">
        <v>243</v>
      </c>
      <c r="B4" s="68" t="s">
        <v>244</v>
      </c>
      <c r="C4" s="67" t="s">
        <v>245</v>
      </c>
      <c r="D4" s="68" t="s">
        <v>244</v>
      </c>
      <c r="E4" s="68" t="s">
        <v>244</v>
      </c>
      <c r="F4" s="68" t="s">
        <v>244</v>
      </c>
      <c r="G4" s="68" t="s">
        <v>244</v>
      </c>
    </row>
    <row r="5" spans="1:7" ht="17.25" customHeight="1" x14ac:dyDescent="0.25">
      <c r="A5" s="65" t="s">
        <v>246</v>
      </c>
      <c r="B5" s="67" t="s">
        <v>20</v>
      </c>
      <c r="C5" s="67" t="s">
        <v>20</v>
      </c>
      <c r="D5" s="67" t="s">
        <v>20</v>
      </c>
      <c r="E5" s="67" t="s">
        <v>20</v>
      </c>
      <c r="F5" s="67" t="s">
        <v>20</v>
      </c>
      <c r="G5" s="67" t="s">
        <v>22</v>
      </c>
    </row>
    <row r="6" spans="1:7" ht="17.25" customHeight="1" x14ac:dyDescent="0.25">
      <c r="A6" s="69" t="s">
        <v>247</v>
      </c>
      <c r="B6" s="66"/>
      <c r="C6" s="67"/>
      <c r="D6" s="67"/>
      <c r="E6" s="67"/>
      <c r="F6" s="67"/>
      <c r="G6" s="67"/>
    </row>
    <row r="7" spans="1:7" x14ac:dyDescent="0.25">
      <c r="A7" s="65" t="s">
        <v>248</v>
      </c>
      <c r="B7" s="66" t="s">
        <v>249</v>
      </c>
      <c r="C7" s="67" t="s">
        <v>250</v>
      </c>
      <c r="D7" s="67" t="s">
        <v>251</v>
      </c>
      <c r="E7" s="67" t="s">
        <v>251</v>
      </c>
      <c r="F7" s="67" t="s">
        <v>251</v>
      </c>
      <c r="G7" s="67" t="s">
        <v>251</v>
      </c>
    </row>
    <row r="8" spans="1:7" x14ac:dyDescent="0.25">
      <c r="A8" s="65" t="s">
        <v>252</v>
      </c>
      <c r="B8" s="66" t="s">
        <v>249</v>
      </c>
      <c r="C8" s="67" t="s">
        <v>250</v>
      </c>
      <c r="D8" s="67" t="s">
        <v>251</v>
      </c>
      <c r="E8" s="67" t="s">
        <v>251</v>
      </c>
      <c r="F8" s="70" t="s">
        <v>251</v>
      </c>
      <c r="G8" s="67" t="s">
        <v>251</v>
      </c>
    </row>
    <row r="9" spans="1:7" x14ac:dyDescent="0.25">
      <c r="A9" s="65" t="s">
        <v>253</v>
      </c>
      <c r="B9" s="67" t="s">
        <v>254</v>
      </c>
      <c r="C9" s="67" t="s">
        <v>254</v>
      </c>
      <c r="D9" s="67" t="s">
        <v>254</v>
      </c>
      <c r="E9" s="67" t="s">
        <v>254</v>
      </c>
      <c r="F9" s="67" t="s">
        <v>254</v>
      </c>
      <c r="G9" s="67" t="s">
        <v>254</v>
      </c>
    </row>
    <row r="10" spans="1:7" ht="17.25" customHeight="1" x14ac:dyDescent="0.25">
      <c r="A10" s="65" t="s">
        <v>255</v>
      </c>
      <c r="B10" s="66" t="s">
        <v>256</v>
      </c>
      <c r="C10" s="67" t="s">
        <v>257</v>
      </c>
      <c r="D10" s="67" t="s">
        <v>258</v>
      </c>
      <c r="E10" s="67" t="s">
        <v>258</v>
      </c>
      <c r="F10" s="67" t="s">
        <v>258</v>
      </c>
      <c r="G10" s="67" t="s">
        <v>258</v>
      </c>
    </row>
    <row r="11" spans="1:7" ht="17.25" customHeight="1" x14ac:dyDescent="0.25">
      <c r="A11" s="65" t="s">
        <v>259</v>
      </c>
      <c r="B11" s="71">
        <v>9652.4184210000003</v>
      </c>
      <c r="C11" s="71">
        <v>2250</v>
      </c>
      <c r="D11" s="71">
        <v>250</v>
      </c>
      <c r="E11" s="71">
        <v>250</v>
      </c>
      <c r="F11" s="71">
        <v>0</v>
      </c>
      <c r="G11" s="72">
        <v>711</v>
      </c>
    </row>
    <row r="12" spans="1:7" ht="17.25" customHeight="1" x14ac:dyDescent="0.25">
      <c r="A12" s="65" t="s">
        <v>260</v>
      </c>
      <c r="B12" s="66" t="s">
        <v>244</v>
      </c>
      <c r="C12" s="71">
        <v>2250</v>
      </c>
      <c r="D12" s="71">
        <v>250</v>
      </c>
      <c r="E12" s="71">
        <v>250</v>
      </c>
      <c r="F12" s="71">
        <v>80</v>
      </c>
      <c r="G12" s="66" t="s">
        <v>332</v>
      </c>
    </row>
    <row r="13" spans="1:7" ht="17.25" customHeight="1" x14ac:dyDescent="0.25">
      <c r="A13" s="65" t="s">
        <v>261</v>
      </c>
      <c r="B13" s="66" t="s">
        <v>262</v>
      </c>
      <c r="C13" s="71">
        <v>500</v>
      </c>
      <c r="D13" s="71">
        <v>250</v>
      </c>
      <c r="E13" s="71">
        <v>250</v>
      </c>
      <c r="F13" s="71">
        <v>80</v>
      </c>
      <c r="G13" s="66" t="s">
        <v>263</v>
      </c>
    </row>
    <row r="14" spans="1:7" ht="17.25" customHeight="1" x14ac:dyDescent="0.25">
      <c r="A14" s="65" t="s">
        <v>264</v>
      </c>
      <c r="B14" s="66" t="s">
        <v>244</v>
      </c>
      <c r="C14" s="71">
        <v>500</v>
      </c>
      <c r="D14" s="71">
        <v>250</v>
      </c>
      <c r="E14" s="71">
        <v>250</v>
      </c>
      <c r="F14" s="71">
        <v>80</v>
      </c>
      <c r="G14" s="66" t="s">
        <v>263</v>
      </c>
    </row>
    <row r="15" spans="1:7" ht="22.5" x14ac:dyDescent="0.25">
      <c r="A15" s="65" t="s">
        <v>265</v>
      </c>
      <c r="B15" s="66" t="s">
        <v>266</v>
      </c>
      <c r="C15" s="67" t="s">
        <v>267</v>
      </c>
      <c r="D15" s="67" t="s">
        <v>267</v>
      </c>
      <c r="E15" s="67" t="s">
        <v>267</v>
      </c>
      <c r="F15" s="67" t="s">
        <v>267</v>
      </c>
      <c r="G15" s="67" t="s">
        <v>267</v>
      </c>
    </row>
    <row r="16" spans="1:7" ht="17.25" customHeight="1" x14ac:dyDescent="0.25">
      <c r="A16" s="65" t="s">
        <v>268</v>
      </c>
      <c r="B16" s="66" t="s">
        <v>269</v>
      </c>
      <c r="C16" s="73">
        <v>41576</v>
      </c>
      <c r="D16" s="73">
        <v>42093</v>
      </c>
      <c r="E16" s="73">
        <v>42198</v>
      </c>
      <c r="F16" s="73">
        <v>39386</v>
      </c>
      <c r="G16" s="73">
        <v>41995</v>
      </c>
    </row>
    <row r="17" spans="1:7" ht="17.25" customHeight="1" x14ac:dyDescent="0.25">
      <c r="A17" s="65" t="s">
        <v>270</v>
      </c>
      <c r="B17" s="66" t="s">
        <v>244</v>
      </c>
      <c r="C17" s="67" t="s">
        <v>271</v>
      </c>
      <c r="D17" s="67" t="s">
        <v>272</v>
      </c>
      <c r="E17" s="67" t="s">
        <v>272</v>
      </c>
      <c r="F17" s="67" t="s">
        <v>272</v>
      </c>
      <c r="G17" s="67" t="s">
        <v>272</v>
      </c>
    </row>
    <row r="18" spans="1:7" ht="17.25" customHeight="1" x14ac:dyDescent="0.25">
      <c r="A18" s="65" t="s">
        <v>273</v>
      </c>
      <c r="B18" s="66" t="s">
        <v>244</v>
      </c>
      <c r="C18" s="66" t="s">
        <v>244</v>
      </c>
      <c r="D18" s="73">
        <v>45746</v>
      </c>
      <c r="E18" s="73">
        <v>45852</v>
      </c>
      <c r="F18" s="73">
        <v>43039</v>
      </c>
      <c r="G18" s="73">
        <v>45648</v>
      </c>
    </row>
    <row r="19" spans="1:7" ht="17.25" customHeight="1" x14ac:dyDescent="0.25">
      <c r="A19" s="65" t="s">
        <v>274</v>
      </c>
      <c r="B19" s="66" t="s">
        <v>275</v>
      </c>
      <c r="C19" s="66" t="s">
        <v>276</v>
      </c>
      <c r="D19" s="66" t="s">
        <v>276</v>
      </c>
      <c r="E19" s="66" t="s">
        <v>276</v>
      </c>
      <c r="F19" s="66" t="s">
        <v>244</v>
      </c>
      <c r="G19" s="66" t="s">
        <v>276</v>
      </c>
    </row>
    <row r="20" spans="1:7" ht="17.25" customHeight="1" x14ac:dyDescent="0.25">
      <c r="A20" s="65" t="s">
        <v>277</v>
      </c>
      <c r="B20" s="66" t="s">
        <v>244</v>
      </c>
      <c r="C20" s="73" t="s">
        <v>278</v>
      </c>
      <c r="D20" s="73" t="s">
        <v>279</v>
      </c>
      <c r="E20" s="73" t="s">
        <v>280</v>
      </c>
      <c r="F20" s="66" t="s">
        <v>244</v>
      </c>
      <c r="G20" s="73" t="s">
        <v>281</v>
      </c>
    </row>
    <row r="21" spans="1:7" ht="45" x14ac:dyDescent="0.25">
      <c r="A21" s="65" t="s">
        <v>282</v>
      </c>
      <c r="B21" s="66" t="s">
        <v>283</v>
      </c>
      <c r="C21" s="66" t="s">
        <v>284</v>
      </c>
      <c r="D21" s="66" t="s">
        <v>285</v>
      </c>
      <c r="E21" s="66" t="s">
        <v>285</v>
      </c>
      <c r="F21" s="66" t="s">
        <v>244</v>
      </c>
      <c r="G21" s="66" t="s">
        <v>285</v>
      </c>
    </row>
    <row r="22" spans="1:7" ht="17.25" customHeight="1" x14ac:dyDescent="0.25">
      <c r="A22" s="69" t="s">
        <v>286</v>
      </c>
      <c r="B22" s="66"/>
      <c r="C22" s="66"/>
      <c r="D22" s="66"/>
      <c r="E22" s="66"/>
      <c r="F22" s="66"/>
      <c r="G22" s="66"/>
    </row>
    <row r="23" spans="1:7" ht="17.25" customHeight="1" x14ac:dyDescent="0.25">
      <c r="A23" s="65" t="s">
        <v>287</v>
      </c>
      <c r="B23" s="66" t="s">
        <v>288</v>
      </c>
      <c r="C23" s="66" t="s">
        <v>288</v>
      </c>
      <c r="D23" s="66" t="s">
        <v>288</v>
      </c>
      <c r="E23" s="66" t="s">
        <v>288</v>
      </c>
      <c r="F23" s="66" t="s">
        <v>288</v>
      </c>
      <c r="G23" s="66" t="s">
        <v>288</v>
      </c>
    </row>
    <row r="24" spans="1:7" ht="22.5" x14ac:dyDescent="0.25">
      <c r="A24" s="65" t="s">
        <v>289</v>
      </c>
      <c r="B24" s="66" t="s">
        <v>283</v>
      </c>
      <c r="C24" s="66" t="s">
        <v>290</v>
      </c>
      <c r="D24" s="66" t="s">
        <v>291</v>
      </c>
      <c r="E24" s="66" t="s">
        <v>292</v>
      </c>
      <c r="F24" s="66" t="s">
        <v>293</v>
      </c>
      <c r="G24" s="66" t="s">
        <v>294</v>
      </c>
    </row>
    <row r="25" spans="1:7" ht="17.25" customHeight="1" x14ac:dyDescent="0.25">
      <c r="A25" s="65" t="s">
        <v>295</v>
      </c>
      <c r="B25" s="66" t="s">
        <v>276</v>
      </c>
      <c r="C25" s="66" t="s">
        <v>275</v>
      </c>
      <c r="D25" s="66" t="s">
        <v>275</v>
      </c>
      <c r="E25" s="66" t="s">
        <v>275</v>
      </c>
      <c r="F25" s="66" t="s">
        <v>275</v>
      </c>
      <c r="G25" s="66" t="s">
        <v>275</v>
      </c>
    </row>
    <row r="26" spans="1:7" ht="17.25" customHeight="1" x14ac:dyDescent="0.25">
      <c r="A26" s="65" t="s">
        <v>296</v>
      </c>
      <c r="B26" s="66" t="s">
        <v>297</v>
      </c>
      <c r="C26" s="66" t="s">
        <v>297</v>
      </c>
      <c r="D26" s="66" t="s">
        <v>298</v>
      </c>
      <c r="E26" s="66" t="s">
        <v>298</v>
      </c>
      <c r="F26" s="66" t="s">
        <v>298</v>
      </c>
      <c r="G26" s="66" t="s">
        <v>298</v>
      </c>
    </row>
    <row r="27" spans="1:7" ht="17.25" customHeight="1" x14ac:dyDescent="0.25">
      <c r="A27" s="65" t="s">
        <v>299</v>
      </c>
      <c r="B27" s="66" t="s">
        <v>297</v>
      </c>
      <c r="C27" s="66" t="s">
        <v>297</v>
      </c>
      <c r="D27" s="66" t="s">
        <v>298</v>
      </c>
      <c r="E27" s="66" t="s">
        <v>298</v>
      </c>
      <c r="F27" s="66" t="s">
        <v>298</v>
      </c>
      <c r="G27" s="66" t="s">
        <v>298</v>
      </c>
    </row>
    <row r="28" spans="1:7" ht="17.25" customHeight="1" x14ac:dyDescent="0.25">
      <c r="A28" s="65" t="s">
        <v>300</v>
      </c>
      <c r="B28" s="66" t="s">
        <v>244</v>
      </c>
      <c r="C28" s="66" t="s">
        <v>275</v>
      </c>
      <c r="D28" s="66" t="s">
        <v>275</v>
      </c>
      <c r="E28" s="66" t="s">
        <v>275</v>
      </c>
      <c r="F28" s="66" t="s">
        <v>276</v>
      </c>
      <c r="G28" s="66" t="s">
        <v>275</v>
      </c>
    </row>
    <row r="29" spans="1:7" ht="17.25" customHeight="1" x14ac:dyDescent="0.25">
      <c r="A29" s="65" t="s">
        <v>301</v>
      </c>
      <c r="B29" s="66" t="s">
        <v>302</v>
      </c>
      <c r="C29" s="66" t="s">
        <v>303</v>
      </c>
      <c r="D29" s="66" t="s">
        <v>303</v>
      </c>
      <c r="E29" s="66" t="s">
        <v>303</v>
      </c>
      <c r="F29" s="66" t="s">
        <v>303</v>
      </c>
      <c r="G29" s="66" t="s">
        <v>303</v>
      </c>
    </row>
    <row r="30" spans="1:7" ht="17.25" customHeight="1" x14ac:dyDescent="0.25">
      <c r="A30" s="69" t="s">
        <v>304</v>
      </c>
      <c r="B30" s="66"/>
      <c r="C30" s="66"/>
      <c r="D30" s="66"/>
      <c r="E30" s="66"/>
      <c r="F30" s="66"/>
      <c r="G30" s="66"/>
    </row>
    <row r="31" spans="1:7" ht="17.25" customHeight="1" x14ac:dyDescent="0.25">
      <c r="A31" s="65" t="s">
        <v>305</v>
      </c>
      <c r="B31" s="66" t="s">
        <v>244</v>
      </c>
      <c r="C31" s="66" t="s">
        <v>306</v>
      </c>
      <c r="D31" s="66" t="s">
        <v>306</v>
      </c>
      <c r="E31" s="66" t="s">
        <v>306</v>
      </c>
      <c r="F31" s="66" t="s">
        <v>306</v>
      </c>
      <c r="G31" s="66" t="s">
        <v>306</v>
      </c>
    </row>
    <row r="32" spans="1:7" ht="17.25" customHeight="1" x14ac:dyDescent="0.25">
      <c r="A32" s="65" t="s">
        <v>307</v>
      </c>
      <c r="B32" s="66" t="s">
        <v>244</v>
      </c>
      <c r="C32" s="66" t="s">
        <v>244</v>
      </c>
      <c r="D32" s="66" t="s">
        <v>244</v>
      </c>
      <c r="E32" s="66" t="s">
        <v>244</v>
      </c>
      <c r="F32" s="66" t="s">
        <v>244</v>
      </c>
      <c r="G32" s="66" t="s">
        <v>244</v>
      </c>
    </row>
    <row r="33" spans="1:7" ht="17.25" customHeight="1" x14ac:dyDescent="0.25">
      <c r="A33" s="65" t="s">
        <v>308</v>
      </c>
      <c r="B33" s="66" t="s">
        <v>244</v>
      </c>
      <c r="C33" s="66" t="s">
        <v>244</v>
      </c>
      <c r="D33" s="66" t="s">
        <v>244</v>
      </c>
      <c r="E33" s="66" t="s">
        <v>244</v>
      </c>
      <c r="F33" s="66" t="s">
        <v>244</v>
      </c>
      <c r="G33" s="66" t="s">
        <v>244</v>
      </c>
    </row>
    <row r="34" spans="1:7" ht="17.25" customHeight="1" x14ac:dyDescent="0.25">
      <c r="A34" s="65" t="s">
        <v>309</v>
      </c>
      <c r="B34" s="66" t="s">
        <v>244</v>
      </c>
      <c r="C34" s="66" t="s">
        <v>244</v>
      </c>
      <c r="D34" s="66" t="s">
        <v>244</v>
      </c>
      <c r="E34" s="66" t="s">
        <v>244</v>
      </c>
      <c r="F34" s="66" t="s">
        <v>244</v>
      </c>
      <c r="G34" s="66" t="s">
        <v>244</v>
      </c>
    </row>
    <row r="35" spans="1:7" ht="17.25" customHeight="1" x14ac:dyDescent="0.25">
      <c r="A35" s="65" t="s">
        <v>310</v>
      </c>
      <c r="B35" s="66" t="s">
        <v>244</v>
      </c>
      <c r="C35" s="66" t="s">
        <v>244</v>
      </c>
      <c r="D35" s="66" t="s">
        <v>244</v>
      </c>
      <c r="E35" s="66" t="s">
        <v>244</v>
      </c>
      <c r="F35" s="66" t="s">
        <v>244</v>
      </c>
      <c r="G35" s="66" t="s">
        <v>244</v>
      </c>
    </row>
    <row r="36" spans="1:7" ht="17.25" customHeight="1" x14ac:dyDescent="0.25">
      <c r="A36" s="65" t="s">
        <v>311</v>
      </c>
      <c r="B36" s="66" t="s">
        <v>244</v>
      </c>
      <c r="C36" s="66" t="s">
        <v>244</v>
      </c>
      <c r="D36" s="66" t="s">
        <v>244</v>
      </c>
      <c r="E36" s="66" t="s">
        <v>244</v>
      </c>
      <c r="F36" s="66" t="s">
        <v>244</v>
      </c>
      <c r="G36" s="66" t="s">
        <v>244</v>
      </c>
    </row>
    <row r="37" spans="1:7" ht="17.25" customHeight="1" x14ac:dyDescent="0.25">
      <c r="A37" s="65" t="s">
        <v>312</v>
      </c>
      <c r="B37" s="66" t="s">
        <v>244</v>
      </c>
      <c r="C37" s="66" t="s">
        <v>244</v>
      </c>
      <c r="D37" s="66" t="s">
        <v>244</v>
      </c>
      <c r="E37" s="66" t="s">
        <v>244</v>
      </c>
      <c r="F37" s="66" t="s">
        <v>244</v>
      </c>
      <c r="G37" s="66" t="s">
        <v>244</v>
      </c>
    </row>
    <row r="38" spans="1:7" ht="17.25" customHeight="1" x14ac:dyDescent="0.25">
      <c r="A38" s="65" t="s">
        <v>313</v>
      </c>
      <c r="B38" s="66" t="s">
        <v>275</v>
      </c>
      <c r="C38" s="66" t="s">
        <v>276</v>
      </c>
      <c r="D38" s="66" t="s">
        <v>275</v>
      </c>
      <c r="E38" s="66" t="s">
        <v>275</v>
      </c>
      <c r="F38" s="66" t="s">
        <v>275</v>
      </c>
      <c r="G38" s="66" t="s">
        <v>275</v>
      </c>
    </row>
    <row r="39" spans="1:7" ht="17.25" customHeight="1" x14ac:dyDescent="0.25">
      <c r="A39" s="65" t="s">
        <v>314</v>
      </c>
      <c r="B39" s="66" t="s">
        <v>244</v>
      </c>
      <c r="C39" s="66" t="s">
        <v>276</v>
      </c>
      <c r="D39" s="66" t="s">
        <v>244</v>
      </c>
      <c r="E39" s="66" t="s">
        <v>244</v>
      </c>
      <c r="F39" s="66" t="s">
        <v>244</v>
      </c>
      <c r="G39" s="66" t="s">
        <v>244</v>
      </c>
    </row>
    <row r="40" spans="1:7" ht="17.25" customHeight="1" x14ac:dyDescent="0.25">
      <c r="A40" s="65" t="s">
        <v>315</v>
      </c>
      <c r="B40" s="66" t="s">
        <v>244</v>
      </c>
      <c r="C40" s="66" t="s">
        <v>316</v>
      </c>
      <c r="D40" s="66" t="s">
        <v>244</v>
      </c>
      <c r="E40" s="66" t="s">
        <v>244</v>
      </c>
      <c r="F40" s="66" t="s">
        <v>244</v>
      </c>
      <c r="G40" s="66" t="s">
        <v>244</v>
      </c>
    </row>
    <row r="41" spans="1:7" ht="17.25" customHeight="1" x14ac:dyDescent="0.25">
      <c r="A41" s="65" t="s">
        <v>317</v>
      </c>
      <c r="B41" s="66" t="s">
        <v>244</v>
      </c>
      <c r="C41" s="66" t="s">
        <v>318</v>
      </c>
      <c r="D41" s="66" t="s">
        <v>244</v>
      </c>
      <c r="E41" s="66" t="s">
        <v>244</v>
      </c>
      <c r="F41" s="66" t="s">
        <v>244</v>
      </c>
      <c r="G41" s="66" t="s">
        <v>244</v>
      </c>
    </row>
    <row r="42" spans="1:7" ht="22.5" x14ac:dyDescent="0.25">
      <c r="A42" s="65" t="s">
        <v>319</v>
      </c>
      <c r="B42" s="66" t="s">
        <v>244</v>
      </c>
      <c r="C42" s="66" t="s">
        <v>320</v>
      </c>
      <c r="D42" s="66" t="s">
        <v>244</v>
      </c>
      <c r="E42" s="66" t="s">
        <v>244</v>
      </c>
      <c r="F42" s="66" t="s">
        <v>244</v>
      </c>
      <c r="G42" s="66" t="s">
        <v>244</v>
      </c>
    </row>
    <row r="43" spans="1:7" ht="29.25" customHeight="1" x14ac:dyDescent="0.25">
      <c r="A43" s="65" t="s">
        <v>321</v>
      </c>
      <c r="B43" s="66" t="s">
        <v>250</v>
      </c>
      <c r="C43" s="66" t="s">
        <v>234</v>
      </c>
      <c r="D43" s="66" t="s">
        <v>322</v>
      </c>
      <c r="E43" s="66" t="s">
        <v>322</v>
      </c>
      <c r="F43" s="66" t="s">
        <v>322</v>
      </c>
      <c r="G43" s="66" t="s">
        <v>322</v>
      </c>
    </row>
    <row r="44" spans="1:7" ht="17.25" customHeight="1" x14ac:dyDescent="0.25">
      <c r="A44" s="65" t="s">
        <v>323</v>
      </c>
      <c r="B44" s="66" t="s">
        <v>275</v>
      </c>
      <c r="C44" s="66" t="s">
        <v>275</v>
      </c>
      <c r="D44" s="66" t="s">
        <v>275</v>
      </c>
      <c r="E44" s="66" t="s">
        <v>275</v>
      </c>
      <c r="F44" s="66" t="s">
        <v>276</v>
      </c>
      <c r="G44" s="66" t="s">
        <v>275</v>
      </c>
    </row>
    <row r="45" spans="1:7" ht="22.5" x14ac:dyDescent="0.25">
      <c r="A45" s="65" t="s">
        <v>324</v>
      </c>
      <c r="B45" s="66" t="s">
        <v>244</v>
      </c>
      <c r="C45" s="66" t="s">
        <v>244</v>
      </c>
      <c r="D45" s="66" t="s">
        <v>244</v>
      </c>
      <c r="E45" s="66" t="s">
        <v>244</v>
      </c>
      <c r="F45" s="66" t="s">
        <v>325</v>
      </c>
      <c r="G45" s="66" t="s">
        <v>244</v>
      </c>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t="s">
        <v>326</v>
      </c>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sheetData>
  <mergeCells count="2">
    <mergeCell ref="B1:B2"/>
    <mergeCell ref="D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E21" sqref="E21"/>
    </sheetView>
  </sheetViews>
  <sheetFormatPr defaultRowHeight="15" x14ac:dyDescent="0.25"/>
  <cols>
    <col min="1" max="2" width="9.140625" style="2"/>
    <col min="3" max="3" width="36.28515625" style="2" customWidth="1"/>
    <col min="4" max="4" width="16.85546875" style="2" bestFit="1" customWidth="1"/>
    <col min="5" max="5" width="13.28515625" style="2" bestFit="1" customWidth="1"/>
    <col min="6" max="16384" width="9.140625" style="2"/>
  </cols>
  <sheetData>
    <row r="2" spans="3:5" x14ac:dyDescent="0.25">
      <c r="C2" s="2" t="s">
        <v>333</v>
      </c>
    </row>
    <row r="3" spans="3:5" x14ac:dyDescent="0.25">
      <c r="C3" s="74" t="s">
        <v>327</v>
      </c>
      <c r="D3" s="75">
        <v>42735</v>
      </c>
      <c r="E3" s="76">
        <v>42369</v>
      </c>
    </row>
    <row r="4" spans="3:5" x14ac:dyDescent="0.25">
      <c r="C4" s="77" t="s">
        <v>328</v>
      </c>
      <c r="D4" s="78">
        <v>43926558.810878389</v>
      </c>
      <c r="E4" s="79">
        <v>59338809.317823797</v>
      </c>
    </row>
    <row r="5" spans="3:5" x14ac:dyDescent="0.25">
      <c r="C5" s="77" t="s">
        <v>329</v>
      </c>
      <c r="D5" s="78">
        <v>598828.86460438243</v>
      </c>
      <c r="E5" s="79">
        <v>1338420.1642303553</v>
      </c>
    </row>
    <row r="6" spans="3:5" x14ac:dyDescent="0.25">
      <c r="C6" s="77" t="s">
        <v>330</v>
      </c>
      <c r="D6" s="78">
        <v>369660.32097282278</v>
      </c>
      <c r="E6" s="79">
        <v>1175642.0830194943</v>
      </c>
    </row>
    <row r="7" spans="3:5" x14ac:dyDescent="0.25">
      <c r="C7" s="80" t="s">
        <v>331</v>
      </c>
      <c r="D7" s="81">
        <v>1517379.6889456091</v>
      </c>
      <c r="E7" s="82">
        <v>2391436.0924881748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workbookViewId="0">
      <selection activeCell="A3" sqref="A3:B3"/>
    </sheetView>
  </sheetViews>
  <sheetFormatPr defaultRowHeight="15" x14ac:dyDescent="0.25"/>
  <cols>
    <col min="1" max="1" width="5.42578125" style="59" customWidth="1"/>
    <col min="2" max="2" width="83.7109375" style="60" customWidth="1"/>
    <col min="3" max="3" width="30.28515625" customWidth="1"/>
    <col min="4" max="4" width="30.28515625" style="59" customWidth="1"/>
    <col min="5" max="5" width="0.5703125" customWidth="1"/>
    <col min="6" max="6" width="30.28515625" customWidth="1"/>
  </cols>
  <sheetData>
    <row r="1" spans="1:6" ht="15" customHeight="1" x14ac:dyDescent="0.25">
      <c r="A1" s="117"/>
      <c r="B1" s="118"/>
      <c r="C1" s="28"/>
      <c r="D1" s="28"/>
      <c r="E1" s="119"/>
      <c r="F1" s="120"/>
    </row>
    <row r="2" spans="1:6" x14ac:dyDescent="0.25">
      <c r="A2" s="121"/>
      <c r="B2" s="122"/>
      <c r="C2" s="29" t="s">
        <v>35</v>
      </c>
      <c r="D2" s="29" t="s">
        <v>36</v>
      </c>
      <c r="E2" s="123" t="s">
        <v>37</v>
      </c>
      <c r="F2" s="124"/>
    </row>
    <row r="3" spans="1:6" ht="25.5" x14ac:dyDescent="0.25">
      <c r="A3" s="121" t="s">
        <v>334</v>
      </c>
      <c r="B3" s="122"/>
      <c r="C3" s="29" t="s">
        <v>38</v>
      </c>
      <c r="D3" s="29" t="s">
        <v>39</v>
      </c>
      <c r="E3" s="123" t="s">
        <v>40</v>
      </c>
      <c r="F3" s="124"/>
    </row>
    <row r="4" spans="1:6" ht="15.75" thickBot="1" x14ac:dyDescent="0.3">
      <c r="A4" s="113" t="s">
        <v>41</v>
      </c>
      <c r="B4" s="114"/>
      <c r="C4" s="30"/>
      <c r="D4" s="31"/>
      <c r="E4" s="115"/>
      <c r="F4" s="116"/>
    </row>
    <row r="5" spans="1:6" ht="15.75" thickBot="1" x14ac:dyDescent="0.3">
      <c r="A5" s="32">
        <v>1</v>
      </c>
      <c r="B5" s="33" t="s">
        <v>42</v>
      </c>
      <c r="C5" s="34">
        <v>10543732.318020001</v>
      </c>
      <c r="D5" s="35" t="s">
        <v>43</v>
      </c>
      <c r="E5" s="104">
        <v>10543732.318020001</v>
      </c>
      <c r="F5" s="105"/>
    </row>
    <row r="6" spans="1:6" ht="15.75" thickBot="1" x14ac:dyDescent="0.3">
      <c r="A6" s="32"/>
      <c r="B6" s="33" t="s">
        <v>44</v>
      </c>
      <c r="C6" s="36">
        <v>10543732.318020001</v>
      </c>
      <c r="D6" s="35"/>
      <c r="E6" s="104">
        <v>10543732.318020001</v>
      </c>
      <c r="F6" s="105"/>
    </row>
    <row r="7" spans="1:6" ht="15.75" thickBot="1" x14ac:dyDescent="0.3">
      <c r="A7" s="32">
        <v>2</v>
      </c>
      <c r="B7" s="33" t="s">
        <v>45</v>
      </c>
      <c r="C7" s="34">
        <v>4791719.3891099999</v>
      </c>
      <c r="D7" s="35" t="s">
        <v>46</v>
      </c>
      <c r="E7" s="104">
        <v>4791719.3891099999</v>
      </c>
      <c r="F7" s="105"/>
    </row>
    <row r="8" spans="1:6" ht="15.75" thickBot="1" x14ac:dyDescent="0.3">
      <c r="A8" s="32">
        <v>3</v>
      </c>
      <c r="B8" s="33" t="s">
        <v>47</v>
      </c>
      <c r="C8" s="34">
        <v>-153425.24326616398</v>
      </c>
      <c r="D8" s="35" t="s">
        <v>48</v>
      </c>
      <c r="E8" s="104">
        <v>-153425.24326616398</v>
      </c>
      <c r="F8" s="105"/>
    </row>
    <row r="9" spans="1:6" ht="15.75" thickBot="1" x14ac:dyDescent="0.3">
      <c r="A9" s="32" t="s">
        <v>49</v>
      </c>
      <c r="B9" s="33" t="s">
        <v>50</v>
      </c>
      <c r="C9" s="37"/>
      <c r="D9" s="38" t="s">
        <v>51</v>
      </c>
      <c r="E9" s="111"/>
      <c r="F9" s="112"/>
    </row>
    <row r="10" spans="1:6" ht="26.25" thickBot="1" x14ac:dyDescent="0.3">
      <c r="A10" s="32">
        <v>4</v>
      </c>
      <c r="B10" s="33" t="s">
        <v>52</v>
      </c>
      <c r="C10" s="37"/>
      <c r="D10" s="38"/>
      <c r="E10" s="111"/>
      <c r="F10" s="112"/>
    </row>
    <row r="11" spans="1:6" ht="15.75" thickBot="1" x14ac:dyDescent="0.3">
      <c r="A11" s="32"/>
      <c r="B11" s="33" t="s">
        <v>53</v>
      </c>
      <c r="C11" s="33"/>
      <c r="D11" s="35"/>
      <c r="E11" s="104">
        <v>0</v>
      </c>
      <c r="F11" s="105"/>
    </row>
    <row r="12" spans="1:6" ht="15.75" thickBot="1" x14ac:dyDescent="0.3">
      <c r="A12" s="32">
        <v>5</v>
      </c>
      <c r="B12" s="33" t="s">
        <v>54</v>
      </c>
      <c r="C12" s="34">
        <v>0</v>
      </c>
      <c r="D12" s="35">
        <v>84</v>
      </c>
      <c r="E12" s="104">
        <v>0</v>
      </c>
      <c r="F12" s="105"/>
    </row>
    <row r="13" spans="1:6" ht="15.75" thickBot="1" x14ac:dyDescent="0.3">
      <c r="A13" s="32" t="s">
        <v>55</v>
      </c>
      <c r="B13" s="33" t="s">
        <v>56</v>
      </c>
      <c r="C13" s="34">
        <v>611457.64512999961</v>
      </c>
      <c r="D13" s="35" t="s">
        <v>57</v>
      </c>
      <c r="E13" s="104">
        <v>611457.64512999961</v>
      </c>
      <c r="F13" s="105"/>
    </row>
    <row r="14" spans="1:6" ht="15.75" thickBot="1" x14ac:dyDescent="0.3">
      <c r="A14" s="32">
        <v>6</v>
      </c>
      <c r="B14" s="39" t="s">
        <v>58</v>
      </c>
      <c r="C14" s="36">
        <v>15793484.108993836</v>
      </c>
      <c r="D14" s="40" t="s">
        <v>59</v>
      </c>
      <c r="E14" s="104">
        <v>15793484.108993836</v>
      </c>
      <c r="F14" s="105"/>
    </row>
    <row r="15" spans="1:6" ht="15.75" customHeight="1" thickBot="1" x14ac:dyDescent="0.3">
      <c r="A15" s="108" t="s">
        <v>60</v>
      </c>
      <c r="B15" s="109"/>
      <c r="C15" s="109"/>
      <c r="D15" s="109"/>
      <c r="E15" s="109"/>
      <c r="F15" s="110"/>
    </row>
    <row r="16" spans="1:6" ht="15.75" thickBot="1" x14ac:dyDescent="0.3">
      <c r="A16" s="32">
        <v>7</v>
      </c>
      <c r="B16" s="33" t="s">
        <v>61</v>
      </c>
      <c r="C16" s="34">
        <v>-12008.482947508675</v>
      </c>
      <c r="D16" s="35" t="s">
        <v>62</v>
      </c>
      <c r="E16" s="104">
        <v>-12008.482947508675</v>
      </c>
      <c r="F16" s="105"/>
    </row>
    <row r="17" spans="1:6" ht="15.75" thickBot="1" x14ac:dyDescent="0.3">
      <c r="A17" s="32">
        <v>8</v>
      </c>
      <c r="B17" s="33" t="s">
        <v>63</v>
      </c>
      <c r="C17" s="34">
        <v>-906753.87508000003</v>
      </c>
      <c r="D17" s="35" t="s">
        <v>64</v>
      </c>
      <c r="E17" s="104">
        <v>-906753.87508000003</v>
      </c>
      <c r="F17" s="105"/>
    </row>
    <row r="18" spans="1:6" ht="15.75" thickBot="1" x14ac:dyDescent="0.3">
      <c r="A18" s="32">
        <v>9</v>
      </c>
      <c r="B18" s="33" t="s">
        <v>65</v>
      </c>
      <c r="C18" s="37"/>
      <c r="D18" s="38"/>
      <c r="E18" s="111"/>
      <c r="F18" s="112"/>
    </row>
    <row r="19" spans="1:6" ht="39" thickBot="1" x14ac:dyDescent="0.3">
      <c r="A19" s="32">
        <v>10</v>
      </c>
      <c r="B19" s="33" t="s">
        <v>66</v>
      </c>
      <c r="C19" s="34">
        <v>0</v>
      </c>
      <c r="D19" s="35" t="s">
        <v>67</v>
      </c>
      <c r="E19" s="104">
        <v>0</v>
      </c>
      <c r="F19" s="105"/>
    </row>
    <row r="20" spans="1:6" ht="15.75" thickBot="1" x14ac:dyDescent="0.3">
      <c r="A20" s="32">
        <v>11</v>
      </c>
      <c r="B20" s="33" t="s">
        <v>68</v>
      </c>
      <c r="C20" s="34">
        <v>0</v>
      </c>
      <c r="D20" s="35" t="s">
        <v>69</v>
      </c>
      <c r="E20" s="104">
        <v>0</v>
      </c>
      <c r="F20" s="105"/>
    </row>
    <row r="21" spans="1:6" ht="15.75" thickBot="1" x14ac:dyDescent="0.3">
      <c r="A21" s="32">
        <v>12</v>
      </c>
      <c r="B21" s="33" t="s">
        <v>70</v>
      </c>
      <c r="C21" s="34">
        <v>-235967.15931999986</v>
      </c>
      <c r="D21" s="35" t="s">
        <v>71</v>
      </c>
      <c r="E21" s="104">
        <v>-235967.15931999986</v>
      </c>
      <c r="F21" s="105"/>
    </row>
    <row r="22" spans="1:6" ht="15.75" thickBot="1" x14ac:dyDescent="0.3">
      <c r="A22" s="32">
        <v>13</v>
      </c>
      <c r="B22" s="33" t="s">
        <v>72</v>
      </c>
      <c r="C22" s="34">
        <v>0</v>
      </c>
      <c r="D22" s="35" t="s">
        <v>73</v>
      </c>
      <c r="E22" s="104">
        <v>0</v>
      </c>
      <c r="F22" s="105"/>
    </row>
    <row r="23" spans="1:6" ht="15.75" thickBot="1" x14ac:dyDescent="0.3">
      <c r="A23" s="32">
        <v>14</v>
      </c>
      <c r="B23" s="33" t="s">
        <v>74</v>
      </c>
      <c r="C23" s="34">
        <v>0</v>
      </c>
      <c r="D23" s="35" t="s">
        <v>75</v>
      </c>
      <c r="E23" s="104">
        <v>0</v>
      </c>
      <c r="F23" s="105"/>
    </row>
    <row r="24" spans="1:6" ht="15.75" thickBot="1" x14ac:dyDescent="0.3">
      <c r="A24" s="32">
        <v>15</v>
      </c>
      <c r="B24" s="33" t="s">
        <v>76</v>
      </c>
      <c r="C24" s="34">
        <v>0</v>
      </c>
      <c r="D24" s="35" t="s">
        <v>77</v>
      </c>
      <c r="E24" s="104">
        <v>0</v>
      </c>
      <c r="F24" s="105"/>
    </row>
    <row r="25" spans="1:6" ht="15.75" thickBot="1" x14ac:dyDescent="0.3">
      <c r="A25" s="32">
        <v>16</v>
      </c>
      <c r="B25" s="33" t="s">
        <v>78</v>
      </c>
      <c r="C25" s="34">
        <v>0</v>
      </c>
      <c r="D25" s="35" t="s">
        <v>79</v>
      </c>
      <c r="E25" s="104">
        <v>0</v>
      </c>
      <c r="F25" s="105"/>
    </row>
    <row r="26" spans="1:6" ht="39" thickBot="1" x14ac:dyDescent="0.3">
      <c r="A26" s="32">
        <v>17</v>
      </c>
      <c r="B26" s="33" t="s">
        <v>80</v>
      </c>
      <c r="C26" s="34">
        <v>0</v>
      </c>
      <c r="D26" s="35" t="s">
        <v>81</v>
      </c>
      <c r="E26" s="104">
        <v>0</v>
      </c>
      <c r="F26" s="105"/>
    </row>
    <row r="27" spans="1:6" ht="39" thickBot="1" x14ac:dyDescent="0.3">
      <c r="A27" s="32">
        <v>18</v>
      </c>
      <c r="B27" s="33" t="s">
        <v>82</v>
      </c>
      <c r="C27" s="34">
        <v>0</v>
      </c>
      <c r="D27" s="35" t="s">
        <v>83</v>
      </c>
      <c r="E27" s="104">
        <v>0</v>
      </c>
      <c r="F27" s="105"/>
    </row>
    <row r="28" spans="1:6" ht="39" thickBot="1" x14ac:dyDescent="0.3">
      <c r="A28" s="32">
        <v>19</v>
      </c>
      <c r="B28" s="33" t="s">
        <v>84</v>
      </c>
      <c r="C28" s="34">
        <v>0</v>
      </c>
      <c r="D28" s="35" t="s">
        <v>85</v>
      </c>
      <c r="E28" s="104">
        <v>0</v>
      </c>
      <c r="F28" s="105"/>
    </row>
    <row r="29" spans="1:6" ht="15.75" thickBot="1" x14ac:dyDescent="0.3">
      <c r="A29" s="32">
        <v>20</v>
      </c>
      <c r="B29" s="33" t="s">
        <v>65</v>
      </c>
      <c r="C29" s="37"/>
      <c r="D29" s="38"/>
      <c r="E29" s="111"/>
      <c r="F29" s="112"/>
    </row>
    <row r="30" spans="1:6" ht="26.25" thickBot="1" x14ac:dyDescent="0.3">
      <c r="A30" s="32" t="s">
        <v>86</v>
      </c>
      <c r="B30" s="33" t="s">
        <v>87</v>
      </c>
      <c r="C30" s="34">
        <v>0</v>
      </c>
      <c r="D30" s="35" t="s">
        <v>88</v>
      </c>
      <c r="E30" s="104">
        <v>0</v>
      </c>
      <c r="F30" s="105"/>
    </row>
    <row r="31" spans="1:6" ht="15.75" thickBot="1" x14ac:dyDescent="0.3">
      <c r="A31" s="32" t="s">
        <v>89</v>
      </c>
      <c r="B31" s="33" t="s">
        <v>90</v>
      </c>
      <c r="C31" s="37"/>
      <c r="D31" s="38" t="s">
        <v>91</v>
      </c>
      <c r="E31" s="111"/>
      <c r="F31" s="112"/>
    </row>
    <row r="32" spans="1:6" ht="26.25" thickBot="1" x14ac:dyDescent="0.3">
      <c r="A32" s="32" t="s">
        <v>92</v>
      </c>
      <c r="B32" s="33" t="s">
        <v>93</v>
      </c>
      <c r="C32" s="34">
        <v>0</v>
      </c>
      <c r="D32" s="35" t="s">
        <v>94</v>
      </c>
      <c r="E32" s="104">
        <v>0</v>
      </c>
      <c r="F32" s="105"/>
    </row>
    <row r="33" spans="1:6" ht="15.75" thickBot="1" x14ac:dyDescent="0.3">
      <c r="A33" s="32" t="s">
        <v>95</v>
      </c>
      <c r="B33" s="33" t="s">
        <v>96</v>
      </c>
      <c r="C33" s="34">
        <v>0</v>
      </c>
      <c r="D33" s="35" t="s">
        <v>97</v>
      </c>
      <c r="E33" s="104">
        <v>0</v>
      </c>
      <c r="F33" s="105"/>
    </row>
    <row r="34" spans="1:6" ht="26.25" thickBot="1" x14ac:dyDescent="0.3">
      <c r="A34" s="32">
        <v>21</v>
      </c>
      <c r="B34" s="33" t="s">
        <v>98</v>
      </c>
      <c r="C34" s="34">
        <v>0</v>
      </c>
      <c r="D34" s="35" t="s">
        <v>99</v>
      </c>
      <c r="E34" s="104">
        <v>0</v>
      </c>
      <c r="F34" s="105"/>
    </row>
    <row r="35" spans="1:6" ht="15.75" thickBot="1" x14ac:dyDescent="0.3">
      <c r="A35" s="32">
        <v>22</v>
      </c>
      <c r="B35" s="33" t="s">
        <v>100</v>
      </c>
      <c r="C35" s="34">
        <v>0</v>
      </c>
      <c r="D35" s="35" t="s">
        <v>101</v>
      </c>
      <c r="E35" s="104">
        <v>0</v>
      </c>
      <c r="F35" s="105"/>
    </row>
    <row r="36" spans="1:6" ht="26.25" thickBot="1" x14ac:dyDescent="0.3">
      <c r="A36" s="32">
        <v>23</v>
      </c>
      <c r="B36" s="33" t="s">
        <v>102</v>
      </c>
      <c r="C36" s="34">
        <v>0</v>
      </c>
      <c r="D36" s="35" t="s">
        <v>103</v>
      </c>
      <c r="E36" s="104">
        <v>0</v>
      </c>
      <c r="F36" s="105"/>
    </row>
    <row r="37" spans="1:6" ht="15.75" thickBot="1" x14ac:dyDescent="0.3">
      <c r="A37" s="32">
        <v>24</v>
      </c>
      <c r="B37" s="33" t="s">
        <v>65</v>
      </c>
      <c r="C37" s="37"/>
      <c r="D37" s="38"/>
      <c r="E37" s="111"/>
      <c r="F37" s="112"/>
    </row>
    <row r="38" spans="1:6" ht="15.75" thickBot="1" x14ac:dyDescent="0.3">
      <c r="A38" s="32">
        <v>25</v>
      </c>
      <c r="B38" s="33" t="s">
        <v>104</v>
      </c>
      <c r="C38" s="34">
        <v>0</v>
      </c>
      <c r="D38" s="35" t="s">
        <v>99</v>
      </c>
      <c r="E38" s="104">
        <v>0</v>
      </c>
      <c r="F38" s="105"/>
    </row>
    <row r="39" spans="1:6" ht="15.75" thickBot="1" x14ac:dyDescent="0.3">
      <c r="A39" s="32" t="s">
        <v>105</v>
      </c>
      <c r="B39" s="33" t="s">
        <v>106</v>
      </c>
      <c r="C39" s="34">
        <v>0</v>
      </c>
      <c r="D39" s="35" t="s">
        <v>107</v>
      </c>
      <c r="E39" s="104">
        <v>0</v>
      </c>
      <c r="F39" s="105"/>
    </row>
    <row r="40" spans="1:6" ht="15.75" thickBot="1" x14ac:dyDescent="0.3">
      <c r="A40" s="32" t="s">
        <v>108</v>
      </c>
      <c r="B40" s="33" t="s">
        <v>109</v>
      </c>
      <c r="C40" s="34">
        <v>0</v>
      </c>
      <c r="D40" s="35" t="s">
        <v>110</v>
      </c>
      <c r="E40" s="104">
        <v>0</v>
      </c>
      <c r="F40" s="105"/>
    </row>
    <row r="41" spans="1:6" ht="15.75" thickBot="1" x14ac:dyDescent="0.3">
      <c r="A41" s="32">
        <v>26</v>
      </c>
      <c r="B41" s="33" t="s">
        <v>111</v>
      </c>
      <c r="C41" s="34">
        <v>0</v>
      </c>
      <c r="D41" s="35" t="s">
        <v>112</v>
      </c>
      <c r="E41" s="104">
        <v>0</v>
      </c>
      <c r="F41" s="105"/>
    </row>
    <row r="42" spans="1:6" ht="15.75" thickBot="1" x14ac:dyDescent="0.3">
      <c r="A42" s="32">
        <v>27</v>
      </c>
      <c r="B42" s="33" t="s">
        <v>113</v>
      </c>
      <c r="C42" s="34">
        <v>0</v>
      </c>
      <c r="D42" s="35" t="s">
        <v>114</v>
      </c>
      <c r="E42" s="104">
        <v>0</v>
      </c>
      <c r="F42" s="105"/>
    </row>
    <row r="43" spans="1:6" ht="26.25" thickBot="1" x14ac:dyDescent="0.3">
      <c r="A43" s="32">
        <v>28</v>
      </c>
      <c r="B43" s="39" t="s">
        <v>115</v>
      </c>
      <c r="C43" s="36">
        <v>-1154729.5173475086</v>
      </c>
      <c r="D43" s="40" t="s">
        <v>116</v>
      </c>
      <c r="E43" s="104">
        <v>-1154729.5173475086</v>
      </c>
      <c r="F43" s="105"/>
    </row>
    <row r="44" spans="1:6" ht="15.75" thickBot="1" x14ac:dyDescent="0.3">
      <c r="A44" s="32">
        <v>29</v>
      </c>
      <c r="B44" s="39" t="s">
        <v>117</v>
      </c>
      <c r="C44" s="36">
        <v>14638754.591646327</v>
      </c>
      <c r="D44" s="40" t="s">
        <v>118</v>
      </c>
      <c r="E44" s="104">
        <v>14638754.591646327</v>
      </c>
      <c r="F44" s="105"/>
    </row>
    <row r="45" spans="1:6" ht="15.75" thickBot="1" x14ac:dyDescent="0.3">
      <c r="A45" s="108" t="s">
        <v>119</v>
      </c>
      <c r="B45" s="109"/>
      <c r="C45" s="109"/>
      <c r="D45" s="109"/>
      <c r="E45" s="109"/>
      <c r="F45" s="110"/>
    </row>
    <row r="46" spans="1:6" ht="15.75" thickBot="1" x14ac:dyDescent="0.3">
      <c r="A46" s="32">
        <v>30</v>
      </c>
      <c r="B46" s="33" t="s">
        <v>42</v>
      </c>
      <c r="C46" s="36">
        <v>2250000</v>
      </c>
      <c r="D46" s="35" t="s">
        <v>120</v>
      </c>
      <c r="E46" s="104">
        <v>2250000</v>
      </c>
      <c r="F46" s="105"/>
    </row>
    <row r="47" spans="1:6" ht="15.75" thickBot="1" x14ac:dyDescent="0.3">
      <c r="A47" s="32">
        <v>31</v>
      </c>
      <c r="B47" s="33" t="s">
        <v>121</v>
      </c>
      <c r="C47" s="33"/>
      <c r="D47" s="35"/>
      <c r="E47" s="104">
        <v>0</v>
      </c>
      <c r="F47" s="105"/>
    </row>
    <row r="48" spans="1:6" ht="15.75" thickBot="1" x14ac:dyDescent="0.3">
      <c r="A48" s="32">
        <v>32</v>
      </c>
      <c r="B48" s="33" t="s">
        <v>122</v>
      </c>
      <c r="C48" s="36">
        <v>2250000</v>
      </c>
      <c r="D48" s="35"/>
      <c r="E48" s="104">
        <v>2250000</v>
      </c>
      <c r="F48" s="105"/>
    </row>
    <row r="49" spans="1:6" ht="26.25" thickBot="1" x14ac:dyDescent="0.3">
      <c r="A49" s="32">
        <v>33</v>
      </c>
      <c r="B49" s="33" t="s">
        <v>123</v>
      </c>
      <c r="C49" s="36">
        <v>0</v>
      </c>
      <c r="D49" s="35" t="s">
        <v>124</v>
      </c>
      <c r="E49" s="104">
        <v>0</v>
      </c>
      <c r="F49" s="105"/>
    </row>
    <row r="50" spans="1:6" ht="26.25" thickBot="1" x14ac:dyDescent="0.3">
      <c r="A50" s="32">
        <v>34</v>
      </c>
      <c r="B50" s="33" t="s">
        <v>125</v>
      </c>
      <c r="C50" s="36">
        <v>0</v>
      </c>
      <c r="D50" s="35" t="s">
        <v>126</v>
      </c>
      <c r="E50" s="104">
        <v>0</v>
      </c>
      <c r="F50" s="105"/>
    </row>
    <row r="51" spans="1:6" ht="15.75" thickBot="1" x14ac:dyDescent="0.3">
      <c r="A51" s="32">
        <v>35</v>
      </c>
      <c r="B51" s="33" t="s">
        <v>127</v>
      </c>
      <c r="C51" s="36"/>
      <c r="D51" s="35"/>
      <c r="E51" s="104">
        <v>0</v>
      </c>
      <c r="F51" s="105"/>
    </row>
    <row r="52" spans="1:6" ht="15.75" thickBot="1" x14ac:dyDescent="0.3">
      <c r="A52" s="41">
        <v>36</v>
      </c>
      <c r="B52" s="39" t="s">
        <v>128</v>
      </c>
      <c r="C52" s="42">
        <v>2250000</v>
      </c>
      <c r="D52" s="43" t="s">
        <v>129</v>
      </c>
      <c r="E52" s="104">
        <v>2250000</v>
      </c>
      <c r="F52" s="105"/>
    </row>
    <row r="53" spans="1:6" ht="15.75" customHeight="1" thickBot="1" x14ac:dyDescent="0.3">
      <c r="A53" s="90" t="s">
        <v>130</v>
      </c>
      <c r="B53" s="91"/>
      <c r="C53" s="91"/>
      <c r="D53" s="91"/>
      <c r="E53" s="91"/>
      <c r="F53" s="92"/>
    </row>
    <row r="54" spans="1:6" ht="15.75" thickBot="1" x14ac:dyDescent="0.3">
      <c r="A54" s="44">
        <v>37</v>
      </c>
      <c r="B54" s="45" t="s">
        <v>131</v>
      </c>
      <c r="C54" s="42">
        <v>0</v>
      </c>
      <c r="D54" s="46" t="s">
        <v>132</v>
      </c>
      <c r="E54" s="104">
        <v>0</v>
      </c>
      <c r="F54" s="105"/>
    </row>
    <row r="55" spans="1:6" ht="39" thickBot="1" x14ac:dyDescent="0.3">
      <c r="A55" s="44">
        <v>38</v>
      </c>
      <c r="B55" s="45" t="s">
        <v>133</v>
      </c>
      <c r="C55" s="42">
        <v>0</v>
      </c>
      <c r="D55" s="46" t="s">
        <v>134</v>
      </c>
      <c r="E55" s="104">
        <v>0</v>
      </c>
      <c r="F55" s="105"/>
    </row>
    <row r="56" spans="1:6" ht="39" thickBot="1" x14ac:dyDescent="0.3">
      <c r="A56" s="44">
        <v>39</v>
      </c>
      <c r="B56" s="45" t="s">
        <v>135</v>
      </c>
      <c r="C56" s="42">
        <v>0</v>
      </c>
      <c r="D56" s="46" t="s">
        <v>136</v>
      </c>
      <c r="E56" s="104">
        <v>0</v>
      </c>
      <c r="F56" s="105"/>
    </row>
    <row r="57" spans="1:6" ht="39" thickBot="1" x14ac:dyDescent="0.3">
      <c r="A57" s="44">
        <v>40</v>
      </c>
      <c r="B57" s="45" t="s">
        <v>137</v>
      </c>
      <c r="C57" s="42">
        <v>0</v>
      </c>
      <c r="D57" s="46" t="s">
        <v>138</v>
      </c>
      <c r="E57" s="104">
        <v>0</v>
      </c>
      <c r="F57" s="105"/>
    </row>
    <row r="58" spans="1:6" ht="15.75" thickBot="1" x14ac:dyDescent="0.3">
      <c r="A58" s="44">
        <v>41</v>
      </c>
      <c r="B58" s="45" t="s">
        <v>139</v>
      </c>
      <c r="C58" s="42">
        <v>0</v>
      </c>
      <c r="D58" s="46" t="s">
        <v>140</v>
      </c>
      <c r="E58" s="104">
        <v>0</v>
      </c>
      <c r="F58" s="105"/>
    </row>
    <row r="59" spans="1:6" ht="15.75" thickBot="1" x14ac:dyDescent="0.3">
      <c r="A59" s="44" t="s">
        <v>141</v>
      </c>
      <c r="B59" s="45" t="s">
        <v>142</v>
      </c>
      <c r="C59" s="42">
        <v>0</v>
      </c>
      <c r="D59" s="46" t="s">
        <v>143</v>
      </c>
      <c r="E59" s="104">
        <v>0</v>
      </c>
      <c r="F59" s="105"/>
    </row>
    <row r="60" spans="1:6" ht="15.75" thickBot="1" x14ac:dyDescent="0.3">
      <c r="A60" s="44" t="s">
        <v>144</v>
      </c>
      <c r="B60" s="45" t="s">
        <v>145</v>
      </c>
      <c r="C60" s="47"/>
      <c r="D60" s="48"/>
      <c r="E60" s="102"/>
      <c r="F60" s="103"/>
    </row>
    <row r="61" spans="1:6" ht="26.25" thickBot="1" x14ac:dyDescent="0.3">
      <c r="A61" s="44" t="s">
        <v>146</v>
      </c>
      <c r="B61" s="45" t="s">
        <v>147</v>
      </c>
      <c r="C61" s="47"/>
      <c r="D61" s="48"/>
      <c r="E61" s="102"/>
      <c r="F61" s="103"/>
    </row>
    <row r="62" spans="1:6" ht="15.75" thickBot="1" x14ac:dyDescent="0.3">
      <c r="A62" s="44">
        <v>42</v>
      </c>
      <c r="B62" s="45" t="s">
        <v>148</v>
      </c>
      <c r="C62" s="42">
        <v>0</v>
      </c>
      <c r="D62" s="46" t="s">
        <v>149</v>
      </c>
      <c r="E62" s="104">
        <v>0</v>
      </c>
      <c r="F62" s="105"/>
    </row>
    <row r="63" spans="1:6" ht="25.5" customHeight="1" thickBot="1" x14ac:dyDescent="0.3">
      <c r="A63" s="44">
        <v>43</v>
      </c>
      <c r="B63" s="39" t="s">
        <v>150</v>
      </c>
      <c r="C63" s="42">
        <v>0</v>
      </c>
      <c r="D63" s="49" t="s">
        <v>151</v>
      </c>
      <c r="E63" s="104">
        <v>0</v>
      </c>
      <c r="F63" s="105"/>
    </row>
    <row r="64" spans="1:6" ht="15.75" thickBot="1" x14ac:dyDescent="0.3">
      <c r="A64" s="44">
        <v>44</v>
      </c>
      <c r="B64" s="39" t="s">
        <v>152</v>
      </c>
      <c r="C64" s="42">
        <v>2250000</v>
      </c>
      <c r="D64" s="49" t="s">
        <v>153</v>
      </c>
      <c r="E64" s="104">
        <v>2250000</v>
      </c>
      <c r="F64" s="105"/>
    </row>
    <row r="65" spans="1:6" ht="15.75" thickBot="1" x14ac:dyDescent="0.3">
      <c r="A65" s="44">
        <v>45</v>
      </c>
      <c r="B65" s="39" t="s">
        <v>154</v>
      </c>
      <c r="C65" s="42">
        <v>16888754.591646329</v>
      </c>
      <c r="D65" s="49" t="s">
        <v>155</v>
      </c>
      <c r="E65" s="104">
        <v>16888754.591646329</v>
      </c>
      <c r="F65" s="105"/>
    </row>
    <row r="66" spans="1:6" ht="15.75" thickBot="1" x14ac:dyDescent="0.3">
      <c r="A66" s="50"/>
      <c r="B66" s="51" t="s">
        <v>156</v>
      </c>
      <c r="C66" s="52"/>
      <c r="D66" s="53"/>
      <c r="E66" s="106"/>
      <c r="F66" s="107"/>
    </row>
    <row r="67" spans="1:6" ht="15.75" thickBot="1" x14ac:dyDescent="0.3">
      <c r="A67" s="44">
        <v>46</v>
      </c>
      <c r="B67" s="45" t="s">
        <v>42</v>
      </c>
      <c r="C67" s="42">
        <v>1211000</v>
      </c>
      <c r="D67" s="46" t="s">
        <v>157</v>
      </c>
      <c r="E67" s="104">
        <v>1211000</v>
      </c>
      <c r="F67" s="105"/>
    </row>
    <row r="68" spans="1:6" ht="26.25" thickBot="1" x14ac:dyDescent="0.3">
      <c r="A68" s="44">
        <v>47</v>
      </c>
      <c r="B68" s="33" t="s">
        <v>158</v>
      </c>
      <c r="C68" s="42">
        <v>0</v>
      </c>
      <c r="D68" s="46" t="s">
        <v>159</v>
      </c>
      <c r="E68" s="104">
        <v>0</v>
      </c>
      <c r="F68" s="105"/>
    </row>
    <row r="69" spans="1:6" ht="26.25" thickBot="1" x14ac:dyDescent="0.3">
      <c r="A69" s="44">
        <v>48</v>
      </c>
      <c r="B69" s="33" t="s">
        <v>160</v>
      </c>
      <c r="C69" s="42">
        <v>0</v>
      </c>
      <c r="D69" s="46" t="s">
        <v>161</v>
      </c>
      <c r="E69" s="104">
        <v>0</v>
      </c>
      <c r="F69" s="105"/>
    </row>
    <row r="70" spans="1:6" ht="15.75" thickBot="1" x14ac:dyDescent="0.3">
      <c r="A70" s="44">
        <v>49</v>
      </c>
      <c r="B70" s="33" t="s">
        <v>162</v>
      </c>
      <c r="C70" s="42"/>
      <c r="D70" s="46"/>
      <c r="E70" s="104">
        <v>0</v>
      </c>
      <c r="F70" s="105"/>
    </row>
    <row r="71" spans="1:6" ht="15.75" thickBot="1" x14ac:dyDescent="0.3">
      <c r="A71" s="44">
        <v>50</v>
      </c>
      <c r="B71" s="33" t="s">
        <v>163</v>
      </c>
      <c r="C71" s="42">
        <v>0</v>
      </c>
      <c r="D71" s="46" t="s">
        <v>164</v>
      </c>
      <c r="E71" s="104">
        <v>0</v>
      </c>
      <c r="F71" s="105"/>
    </row>
    <row r="72" spans="1:6" ht="26.25" customHeight="1" thickBot="1" x14ac:dyDescent="0.3">
      <c r="A72" s="44">
        <v>51</v>
      </c>
      <c r="B72" s="39" t="s">
        <v>165</v>
      </c>
      <c r="C72" s="42">
        <v>1211000</v>
      </c>
      <c r="D72" s="49" t="s">
        <v>166</v>
      </c>
      <c r="E72" s="104">
        <v>1211000</v>
      </c>
      <c r="F72" s="105"/>
    </row>
    <row r="73" spans="1:6" ht="15.75" thickBot="1" x14ac:dyDescent="0.3">
      <c r="A73" s="90" t="s">
        <v>167</v>
      </c>
      <c r="B73" s="91"/>
      <c r="C73" s="91"/>
      <c r="D73" s="91"/>
      <c r="E73" s="91"/>
      <c r="F73" s="92"/>
    </row>
    <row r="74" spans="1:6" ht="26.25" thickBot="1" x14ac:dyDescent="0.3">
      <c r="A74" s="44">
        <v>52</v>
      </c>
      <c r="B74" s="33" t="s">
        <v>168</v>
      </c>
      <c r="C74" s="42">
        <v>0</v>
      </c>
      <c r="D74" s="46" t="s">
        <v>169</v>
      </c>
      <c r="E74" s="104">
        <v>0</v>
      </c>
      <c r="F74" s="105"/>
    </row>
    <row r="75" spans="1:6" ht="39" thickBot="1" x14ac:dyDescent="0.3">
      <c r="A75" s="44">
        <v>53</v>
      </c>
      <c r="B75" s="33" t="s">
        <v>170</v>
      </c>
      <c r="C75" s="42">
        <v>0</v>
      </c>
      <c r="D75" s="46" t="s">
        <v>171</v>
      </c>
      <c r="E75" s="104">
        <v>0</v>
      </c>
      <c r="F75" s="105"/>
    </row>
    <row r="76" spans="1:6" ht="39" thickBot="1" x14ac:dyDescent="0.3">
      <c r="A76" s="44">
        <v>54</v>
      </c>
      <c r="B76" s="33" t="s">
        <v>172</v>
      </c>
      <c r="C76" s="42">
        <v>0</v>
      </c>
      <c r="D76" s="46" t="s">
        <v>173</v>
      </c>
      <c r="E76" s="104">
        <v>0</v>
      </c>
      <c r="F76" s="105"/>
    </row>
    <row r="77" spans="1:6" ht="39" thickBot="1" x14ac:dyDescent="0.3">
      <c r="A77" s="44">
        <v>55</v>
      </c>
      <c r="B77" s="45" t="s">
        <v>174</v>
      </c>
      <c r="C77" s="42">
        <v>0</v>
      </c>
      <c r="D77" s="46" t="s">
        <v>175</v>
      </c>
      <c r="E77" s="104">
        <v>0</v>
      </c>
      <c r="F77" s="105"/>
    </row>
    <row r="78" spans="1:6" ht="22.5" customHeight="1" thickBot="1" x14ac:dyDescent="0.3">
      <c r="A78" s="44">
        <v>56</v>
      </c>
      <c r="B78" s="45" t="s">
        <v>176</v>
      </c>
      <c r="C78" s="42">
        <v>0</v>
      </c>
      <c r="D78" s="46" t="s">
        <v>177</v>
      </c>
      <c r="E78" s="104">
        <v>0</v>
      </c>
      <c r="F78" s="105"/>
    </row>
    <row r="79" spans="1:6" ht="15.75" thickBot="1" x14ac:dyDescent="0.3">
      <c r="A79" s="44" t="s">
        <v>178</v>
      </c>
      <c r="B79" s="45" t="s">
        <v>179</v>
      </c>
      <c r="C79" s="42">
        <v>0</v>
      </c>
      <c r="D79" s="46" t="s">
        <v>180</v>
      </c>
      <c r="E79" s="104">
        <v>0</v>
      </c>
      <c r="F79" s="105"/>
    </row>
    <row r="80" spans="1:6" ht="15.75" thickBot="1" x14ac:dyDescent="0.3">
      <c r="A80" s="44" t="s">
        <v>181</v>
      </c>
      <c r="B80" s="45" t="s">
        <v>182</v>
      </c>
      <c r="C80" s="47"/>
      <c r="D80" s="48"/>
      <c r="E80" s="102"/>
      <c r="F80" s="103"/>
    </row>
    <row r="81" spans="1:6" ht="26.25" thickBot="1" x14ac:dyDescent="0.3">
      <c r="A81" s="44" t="s">
        <v>183</v>
      </c>
      <c r="B81" s="45" t="s">
        <v>184</v>
      </c>
      <c r="C81" s="47"/>
      <c r="D81" s="48">
        <v>468</v>
      </c>
      <c r="E81" s="102"/>
      <c r="F81" s="103"/>
    </row>
    <row r="82" spans="1:6" ht="26.25" thickBot="1" x14ac:dyDescent="0.3">
      <c r="A82" s="44">
        <v>57</v>
      </c>
      <c r="B82" s="39" t="s">
        <v>185</v>
      </c>
      <c r="C82" s="42">
        <v>0</v>
      </c>
      <c r="D82" s="49" t="s">
        <v>186</v>
      </c>
      <c r="E82" s="104">
        <v>0</v>
      </c>
      <c r="F82" s="105"/>
    </row>
    <row r="83" spans="1:6" ht="15.75" thickBot="1" x14ac:dyDescent="0.3">
      <c r="A83" s="44">
        <v>58</v>
      </c>
      <c r="B83" s="39" t="s">
        <v>187</v>
      </c>
      <c r="C83" s="42">
        <v>1211000</v>
      </c>
      <c r="D83" s="49" t="s">
        <v>188</v>
      </c>
      <c r="E83" s="104">
        <v>1211000</v>
      </c>
      <c r="F83" s="105"/>
    </row>
    <row r="84" spans="1:6" ht="21" customHeight="1" thickBot="1" x14ac:dyDescent="0.3">
      <c r="A84" s="44">
        <v>59</v>
      </c>
      <c r="B84" s="39" t="s">
        <v>189</v>
      </c>
      <c r="C84" s="42">
        <v>18099754.591646329</v>
      </c>
      <c r="D84" s="49" t="s">
        <v>190</v>
      </c>
      <c r="E84" s="104">
        <v>18099754.591646329</v>
      </c>
      <c r="F84" s="105"/>
    </row>
    <row r="85" spans="1:6" ht="15.75" thickBot="1" x14ac:dyDescent="0.3">
      <c r="A85" s="44">
        <v>60</v>
      </c>
      <c r="B85" s="54" t="s">
        <v>191</v>
      </c>
      <c r="C85" s="42">
        <v>97023049.094122916</v>
      </c>
      <c r="D85" s="46"/>
      <c r="E85" s="104">
        <v>97023049.094122916</v>
      </c>
      <c r="F85" s="105"/>
    </row>
    <row r="86" spans="1:6" ht="15.75" thickBot="1" x14ac:dyDescent="0.3">
      <c r="A86" s="90" t="s">
        <v>192</v>
      </c>
      <c r="B86" s="91"/>
      <c r="C86" s="91"/>
      <c r="D86" s="91"/>
      <c r="E86" s="91"/>
      <c r="F86" s="92"/>
    </row>
    <row r="87" spans="1:6" ht="15.75" thickBot="1" x14ac:dyDescent="0.3">
      <c r="A87" s="44">
        <v>61</v>
      </c>
      <c r="B87" s="54" t="s">
        <v>193</v>
      </c>
      <c r="C87" s="55">
        <v>0.15087914395934043</v>
      </c>
      <c r="D87" s="46" t="s">
        <v>194</v>
      </c>
      <c r="E87" s="100">
        <v>0.15087914395934043</v>
      </c>
      <c r="F87" s="101"/>
    </row>
    <row r="88" spans="1:6" ht="15.75" thickBot="1" x14ac:dyDescent="0.3">
      <c r="A88" s="44">
        <v>62</v>
      </c>
      <c r="B88" s="54" t="s">
        <v>195</v>
      </c>
      <c r="C88" s="55">
        <v>0.17406950976424579</v>
      </c>
      <c r="D88" s="46" t="s">
        <v>196</v>
      </c>
      <c r="E88" s="100">
        <v>0.17406950976424579</v>
      </c>
      <c r="F88" s="101"/>
    </row>
    <row r="89" spans="1:6" ht="15.75" thickBot="1" x14ac:dyDescent="0.3">
      <c r="A89" s="44">
        <v>63</v>
      </c>
      <c r="B89" s="54" t="s">
        <v>197</v>
      </c>
      <c r="C89" s="55">
        <v>0.18655107998190817</v>
      </c>
      <c r="D89" s="46" t="s">
        <v>198</v>
      </c>
      <c r="E89" s="100">
        <v>0.18655107998190817</v>
      </c>
      <c r="F89" s="101"/>
    </row>
    <row r="90" spans="1:6" ht="51.75" thickBot="1" x14ac:dyDescent="0.3">
      <c r="A90" s="44">
        <v>64</v>
      </c>
      <c r="B90" s="54" t="s">
        <v>199</v>
      </c>
      <c r="C90" s="55">
        <v>0.11</v>
      </c>
      <c r="D90" s="46" t="s">
        <v>200</v>
      </c>
      <c r="E90" s="100">
        <v>0.11</v>
      </c>
      <c r="F90" s="101"/>
    </row>
    <row r="91" spans="1:6" ht="15.75" thickBot="1" x14ac:dyDescent="0.3">
      <c r="A91" s="44">
        <v>65</v>
      </c>
      <c r="B91" s="54" t="s">
        <v>201</v>
      </c>
      <c r="C91" s="55">
        <v>2.5000000000000001E-2</v>
      </c>
      <c r="D91" s="46"/>
      <c r="E91" s="100">
        <v>2.5000000000000001E-2</v>
      </c>
      <c r="F91" s="101"/>
    </row>
    <row r="92" spans="1:6" ht="15.75" thickBot="1" x14ac:dyDescent="0.3">
      <c r="A92" s="44">
        <v>66</v>
      </c>
      <c r="B92" s="54" t="s">
        <v>202</v>
      </c>
      <c r="C92" s="55">
        <v>9.1000000000000004E-3</v>
      </c>
      <c r="D92" s="46"/>
      <c r="E92" s="100">
        <v>0.01</v>
      </c>
      <c r="F92" s="101"/>
    </row>
    <row r="93" spans="1:6" ht="15.75" thickBot="1" x14ac:dyDescent="0.3">
      <c r="A93" s="44">
        <v>67</v>
      </c>
      <c r="B93" s="54" t="s">
        <v>203</v>
      </c>
      <c r="C93" s="55">
        <v>0.03</v>
      </c>
      <c r="D93" s="46"/>
      <c r="E93" s="100">
        <v>0.03</v>
      </c>
      <c r="F93" s="101"/>
    </row>
    <row r="94" spans="1:6" ht="26.25" thickBot="1" x14ac:dyDescent="0.3">
      <c r="A94" s="44" t="s">
        <v>204</v>
      </c>
      <c r="B94" s="54" t="s">
        <v>205</v>
      </c>
      <c r="C94" s="55">
        <v>0</v>
      </c>
      <c r="D94" s="46" t="s">
        <v>206</v>
      </c>
      <c r="E94" s="100">
        <v>0</v>
      </c>
      <c r="F94" s="101"/>
    </row>
    <row r="95" spans="1:6" ht="17.25" customHeight="1" thickBot="1" x14ac:dyDescent="0.3">
      <c r="A95" s="44">
        <v>68</v>
      </c>
      <c r="B95" s="54" t="s">
        <v>207</v>
      </c>
      <c r="C95" s="55">
        <v>0.15087914395934043</v>
      </c>
      <c r="D95" s="46" t="s">
        <v>208</v>
      </c>
      <c r="E95" s="100">
        <v>0.15087914395934043</v>
      </c>
      <c r="F95" s="101"/>
    </row>
    <row r="96" spans="1:6" ht="15.75" thickBot="1" x14ac:dyDescent="0.3">
      <c r="A96" s="44">
        <v>69</v>
      </c>
      <c r="B96" s="54" t="s">
        <v>209</v>
      </c>
      <c r="C96" s="56"/>
      <c r="D96" s="48"/>
      <c r="E96" s="95"/>
      <c r="F96" s="96"/>
    </row>
    <row r="97" spans="1:6" ht="15.75" thickBot="1" x14ac:dyDescent="0.3">
      <c r="A97" s="44">
        <v>70</v>
      </c>
      <c r="B97" s="54" t="s">
        <v>209</v>
      </c>
      <c r="C97" s="56"/>
      <c r="D97" s="48"/>
      <c r="E97" s="95"/>
      <c r="F97" s="96"/>
    </row>
    <row r="98" spans="1:6" ht="15.75" thickBot="1" x14ac:dyDescent="0.3">
      <c r="A98" s="44">
        <v>71</v>
      </c>
      <c r="B98" s="54" t="s">
        <v>209</v>
      </c>
      <c r="C98" s="56"/>
      <c r="D98" s="48"/>
      <c r="E98" s="95"/>
      <c r="F98" s="96"/>
    </row>
    <row r="99" spans="1:6" ht="15.75" thickBot="1" x14ac:dyDescent="0.3">
      <c r="A99" s="90" t="s">
        <v>210</v>
      </c>
      <c r="B99" s="91"/>
      <c r="C99" s="91"/>
      <c r="D99" s="91"/>
      <c r="E99" s="91"/>
      <c r="F99" s="92"/>
    </row>
    <row r="100" spans="1:6" ht="39" thickBot="1" x14ac:dyDescent="0.3">
      <c r="A100" s="44">
        <v>72</v>
      </c>
      <c r="B100" s="45" t="s">
        <v>211</v>
      </c>
      <c r="C100" s="57"/>
      <c r="D100" s="46" t="s">
        <v>212</v>
      </c>
      <c r="E100" s="88"/>
      <c r="F100" s="89"/>
    </row>
    <row r="101" spans="1:6" ht="39" thickBot="1" x14ac:dyDescent="0.3">
      <c r="A101" s="44">
        <v>73</v>
      </c>
      <c r="B101" s="45" t="s">
        <v>213</v>
      </c>
      <c r="C101" s="57"/>
      <c r="D101" s="46" t="s">
        <v>214</v>
      </c>
      <c r="E101" s="88"/>
      <c r="F101" s="89"/>
    </row>
    <row r="102" spans="1:6" ht="15.75" thickBot="1" x14ac:dyDescent="0.3">
      <c r="A102" s="44">
        <v>74</v>
      </c>
      <c r="B102" s="33" t="s">
        <v>65</v>
      </c>
      <c r="C102" s="56"/>
      <c r="D102" s="48"/>
      <c r="E102" s="95"/>
      <c r="F102" s="96"/>
    </row>
    <row r="103" spans="1:6" ht="26.25" thickBot="1" x14ac:dyDescent="0.3">
      <c r="A103" s="44">
        <v>75</v>
      </c>
      <c r="B103" s="45" t="s">
        <v>215</v>
      </c>
      <c r="C103" s="57"/>
      <c r="D103" s="46" t="s">
        <v>216</v>
      </c>
      <c r="E103" s="88"/>
      <c r="F103" s="89"/>
    </row>
    <row r="104" spans="1:6" ht="15.75" thickBot="1" x14ac:dyDescent="0.3">
      <c r="A104" s="97" t="s">
        <v>217</v>
      </c>
      <c r="B104" s="98"/>
      <c r="C104" s="98"/>
      <c r="D104" s="98"/>
      <c r="E104" s="98"/>
      <c r="F104" s="99"/>
    </row>
    <row r="105" spans="1:6" ht="26.25" thickBot="1" x14ac:dyDescent="0.3">
      <c r="A105" s="44">
        <v>76</v>
      </c>
      <c r="B105" s="45" t="s">
        <v>218</v>
      </c>
      <c r="C105" s="57">
        <v>0</v>
      </c>
      <c r="D105" s="46">
        <v>62</v>
      </c>
      <c r="E105" s="88"/>
      <c r="F105" s="89"/>
    </row>
    <row r="106" spans="1:6" ht="15.75" thickBot="1" x14ac:dyDescent="0.3">
      <c r="A106" s="44">
        <v>77</v>
      </c>
      <c r="B106" s="45" t="s">
        <v>219</v>
      </c>
      <c r="C106" s="57"/>
      <c r="D106" s="46">
        <v>62</v>
      </c>
      <c r="E106" s="88"/>
      <c r="F106" s="89"/>
    </row>
    <row r="107" spans="1:6" ht="15.75" thickBot="1" x14ac:dyDescent="0.3">
      <c r="A107" s="44">
        <v>78</v>
      </c>
      <c r="B107" s="33" t="s">
        <v>220</v>
      </c>
      <c r="C107" s="57"/>
      <c r="D107" s="46">
        <v>62</v>
      </c>
      <c r="E107" s="88"/>
      <c r="F107" s="89"/>
    </row>
    <row r="108" spans="1:6" ht="15.75" thickBot="1" x14ac:dyDescent="0.3">
      <c r="A108" s="44">
        <v>79</v>
      </c>
      <c r="B108" s="45" t="s">
        <v>221</v>
      </c>
      <c r="C108" s="57"/>
      <c r="D108" s="46">
        <v>62</v>
      </c>
      <c r="E108" s="88"/>
      <c r="F108" s="89"/>
    </row>
    <row r="109" spans="1:6" ht="15.75" thickBot="1" x14ac:dyDescent="0.3">
      <c r="A109" s="90" t="s">
        <v>222</v>
      </c>
      <c r="B109" s="91"/>
      <c r="C109" s="91"/>
      <c r="D109" s="91"/>
      <c r="E109" s="91"/>
      <c r="F109" s="92"/>
    </row>
    <row r="110" spans="1:6" ht="15.75" thickBot="1" x14ac:dyDescent="0.3">
      <c r="A110" s="44">
        <v>80</v>
      </c>
      <c r="B110" s="45" t="s">
        <v>223</v>
      </c>
      <c r="C110" s="56"/>
      <c r="D110" s="93" t="s">
        <v>224</v>
      </c>
      <c r="E110" s="94"/>
      <c r="F110" s="56"/>
    </row>
    <row r="111" spans="1:6" ht="15.75" thickBot="1" x14ac:dyDescent="0.3">
      <c r="A111" s="44">
        <v>81</v>
      </c>
      <c r="B111" s="45" t="s">
        <v>225</v>
      </c>
      <c r="C111" s="57">
        <v>0</v>
      </c>
      <c r="D111" s="86" t="s">
        <v>224</v>
      </c>
      <c r="E111" s="87"/>
      <c r="F111" s="57"/>
    </row>
    <row r="112" spans="1:6" ht="15.75" thickBot="1" x14ac:dyDescent="0.3">
      <c r="A112" s="44">
        <v>82</v>
      </c>
      <c r="B112" s="45" t="s">
        <v>226</v>
      </c>
      <c r="C112" s="57"/>
      <c r="D112" s="86" t="s">
        <v>227</v>
      </c>
      <c r="E112" s="87"/>
      <c r="F112" s="57"/>
    </row>
    <row r="113" spans="1:6" ht="15.75" thickBot="1" x14ac:dyDescent="0.3">
      <c r="A113" s="44">
        <v>83</v>
      </c>
      <c r="B113" s="45" t="s">
        <v>228</v>
      </c>
      <c r="C113" s="57"/>
      <c r="D113" s="86" t="s">
        <v>227</v>
      </c>
      <c r="E113" s="87"/>
      <c r="F113" s="57"/>
    </row>
    <row r="114" spans="1:6" ht="15.75" thickBot="1" x14ac:dyDescent="0.3">
      <c r="A114" s="44">
        <v>84</v>
      </c>
      <c r="B114" s="45" t="s">
        <v>229</v>
      </c>
      <c r="C114" s="58">
        <v>38400</v>
      </c>
      <c r="D114" s="86" t="s">
        <v>230</v>
      </c>
      <c r="E114" s="87"/>
      <c r="F114" s="58">
        <v>38400</v>
      </c>
    </row>
    <row r="115" spans="1:6" ht="15.75" thickBot="1" x14ac:dyDescent="0.3">
      <c r="A115" s="44">
        <v>85</v>
      </c>
      <c r="B115" s="45" t="s">
        <v>231</v>
      </c>
      <c r="C115" s="57">
        <v>0</v>
      </c>
      <c r="D115" s="86" t="s">
        <v>230</v>
      </c>
      <c r="E115" s="87"/>
      <c r="F115" s="57"/>
    </row>
  </sheetData>
  <mergeCells count="119">
    <mergeCell ref="A4:B4"/>
    <mergeCell ref="E4:F4"/>
    <mergeCell ref="E5:F5"/>
    <mergeCell ref="E6:F6"/>
    <mergeCell ref="E7:F7"/>
    <mergeCell ref="E8:F8"/>
    <mergeCell ref="A1:B1"/>
    <mergeCell ref="E1:F1"/>
    <mergeCell ref="A2:B2"/>
    <mergeCell ref="E2:F2"/>
    <mergeCell ref="A3:B3"/>
    <mergeCell ref="E3:F3"/>
    <mergeCell ref="A15:F15"/>
    <mergeCell ref="E16:F16"/>
    <mergeCell ref="E17:F17"/>
    <mergeCell ref="E18:F18"/>
    <mergeCell ref="E19:F19"/>
    <mergeCell ref="E20:F20"/>
    <mergeCell ref="E9:F9"/>
    <mergeCell ref="E10:F10"/>
    <mergeCell ref="E11:F11"/>
    <mergeCell ref="E12:F12"/>
    <mergeCell ref="E13:F13"/>
    <mergeCell ref="E14:F14"/>
    <mergeCell ref="E27:F27"/>
    <mergeCell ref="E28:F28"/>
    <mergeCell ref="E29:F29"/>
    <mergeCell ref="E30:F30"/>
    <mergeCell ref="E31:F31"/>
    <mergeCell ref="E32:F32"/>
    <mergeCell ref="E21:F21"/>
    <mergeCell ref="E22:F22"/>
    <mergeCell ref="E23:F23"/>
    <mergeCell ref="E24:F24"/>
    <mergeCell ref="E25:F25"/>
    <mergeCell ref="E26:F26"/>
    <mergeCell ref="E39:F39"/>
    <mergeCell ref="E40:F40"/>
    <mergeCell ref="E41:F41"/>
    <mergeCell ref="E42:F42"/>
    <mergeCell ref="E43:F43"/>
    <mergeCell ref="E44:F44"/>
    <mergeCell ref="E33:F33"/>
    <mergeCell ref="E34:F34"/>
    <mergeCell ref="E35:F35"/>
    <mergeCell ref="E36:F36"/>
    <mergeCell ref="E37:F37"/>
    <mergeCell ref="E38:F38"/>
    <mergeCell ref="E51:F51"/>
    <mergeCell ref="E52:F52"/>
    <mergeCell ref="A53:F53"/>
    <mergeCell ref="E54:F54"/>
    <mergeCell ref="E55:F55"/>
    <mergeCell ref="E56:F56"/>
    <mergeCell ref="A45:F45"/>
    <mergeCell ref="E46:F46"/>
    <mergeCell ref="E47:F47"/>
    <mergeCell ref="E48:F48"/>
    <mergeCell ref="E49:F49"/>
    <mergeCell ref="E50:F50"/>
    <mergeCell ref="E63:F63"/>
    <mergeCell ref="E64:F64"/>
    <mergeCell ref="E65:F65"/>
    <mergeCell ref="E66:F66"/>
    <mergeCell ref="E67:F67"/>
    <mergeCell ref="E68:F68"/>
    <mergeCell ref="E57:F57"/>
    <mergeCell ref="E58:F58"/>
    <mergeCell ref="E59:F59"/>
    <mergeCell ref="E60:F60"/>
    <mergeCell ref="E61:F61"/>
    <mergeCell ref="E62:F62"/>
    <mergeCell ref="E75:F75"/>
    <mergeCell ref="E76:F76"/>
    <mergeCell ref="E77:F77"/>
    <mergeCell ref="E78:F78"/>
    <mergeCell ref="E79:F79"/>
    <mergeCell ref="E80:F80"/>
    <mergeCell ref="E69:F69"/>
    <mergeCell ref="E70:F70"/>
    <mergeCell ref="E71:F71"/>
    <mergeCell ref="E72:F72"/>
    <mergeCell ref="A73:F73"/>
    <mergeCell ref="E74:F74"/>
    <mergeCell ref="E87:F87"/>
    <mergeCell ref="E88:F88"/>
    <mergeCell ref="E89:F89"/>
    <mergeCell ref="E90:F90"/>
    <mergeCell ref="E91:F91"/>
    <mergeCell ref="E92:F92"/>
    <mergeCell ref="E81:F81"/>
    <mergeCell ref="E82:F82"/>
    <mergeCell ref="E83:F83"/>
    <mergeCell ref="E84:F84"/>
    <mergeCell ref="E85:F85"/>
    <mergeCell ref="A86:F86"/>
    <mergeCell ref="A99:F99"/>
    <mergeCell ref="E100:F100"/>
    <mergeCell ref="E101:F101"/>
    <mergeCell ref="E102:F102"/>
    <mergeCell ref="E103:F103"/>
    <mergeCell ref="A104:F104"/>
    <mergeCell ref="E93:F93"/>
    <mergeCell ref="E94:F94"/>
    <mergeCell ref="E95:F95"/>
    <mergeCell ref="E96:F96"/>
    <mergeCell ref="E97:F97"/>
    <mergeCell ref="E98:F98"/>
    <mergeCell ref="D111:E111"/>
    <mergeCell ref="D112:E112"/>
    <mergeCell ref="D113:E113"/>
    <mergeCell ref="D114:E114"/>
    <mergeCell ref="D115:E115"/>
    <mergeCell ref="E105:F105"/>
    <mergeCell ref="E106:F106"/>
    <mergeCell ref="E107:F107"/>
    <mergeCell ref="E108:F108"/>
    <mergeCell ref="A109:F109"/>
    <mergeCell ref="D110:E1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22"/>
  <sheetViews>
    <sheetView workbookViewId="0">
      <selection activeCell="C5" sqref="C5"/>
    </sheetView>
  </sheetViews>
  <sheetFormatPr defaultRowHeight="15" x14ac:dyDescent="0.25"/>
  <cols>
    <col min="1" max="2" width="9.140625" style="2"/>
    <col min="3" max="3" width="24.85546875" style="2" customWidth="1"/>
    <col min="4" max="4" width="19.7109375" style="2" customWidth="1"/>
    <col min="5" max="5" width="22" style="2" customWidth="1"/>
    <col min="6" max="7" width="9.140625" style="2"/>
    <col min="8" max="8" width="23.28515625" style="2" customWidth="1"/>
    <col min="9" max="9" width="10.85546875" style="2" bestFit="1" customWidth="1"/>
    <col min="10" max="16384" width="9.140625" style="2"/>
  </cols>
  <sheetData>
    <row r="5" spans="3:9" x14ac:dyDescent="0.25">
      <c r="C5" s="2" t="s">
        <v>335</v>
      </c>
    </row>
    <row r="6" spans="3:9" ht="30" customHeight="1" x14ac:dyDescent="0.25">
      <c r="C6" s="13" t="s">
        <v>11</v>
      </c>
      <c r="D6" s="14" t="s">
        <v>12</v>
      </c>
      <c r="E6" s="14" t="s">
        <v>13</v>
      </c>
      <c r="F6" s="8" t="s">
        <v>14</v>
      </c>
      <c r="H6" s="13" t="s">
        <v>15</v>
      </c>
      <c r="I6" s="8"/>
    </row>
    <row r="7" spans="3:9" x14ac:dyDescent="0.25">
      <c r="C7" s="2" t="s">
        <v>16</v>
      </c>
      <c r="D7" s="7">
        <v>18627742.83127901</v>
      </c>
      <c r="E7" s="15">
        <f>D7/$D$11</f>
        <v>0.24225158063801172</v>
      </c>
      <c r="F7" s="16">
        <v>0</v>
      </c>
      <c r="H7" s="2" t="s">
        <v>17</v>
      </c>
      <c r="I7" s="7">
        <v>97023049.094122916</v>
      </c>
    </row>
    <row r="8" spans="3:9" x14ac:dyDescent="0.25">
      <c r="C8" s="2" t="s">
        <v>18</v>
      </c>
      <c r="D8" s="7">
        <v>11563140.764614468</v>
      </c>
      <c r="E8" s="15">
        <f t="shared" ref="E8:E10" si="0">D8/$D$11</f>
        <v>0.15037727075896873</v>
      </c>
      <c r="F8" s="16">
        <v>0</v>
      </c>
      <c r="H8" s="2" t="s">
        <v>19</v>
      </c>
      <c r="I8" s="16">
        <f>F11</f>
        <v>9.1105672290452914E-3</v>
      </c>
    </row>
    <row r="9" spans="3:9" x14ac:dyDescent="0.25">
      <c r="C9" s="2" t="s">
        <v>20</v>
      </c>
      <c r="D9" s="7">
        <v>26835626.537582286</v>
      </c>
      <c r="E9" s="15">
        <f t="shared" si="0"/>
        <v>0.34899413230165982</v>
      </c>
      <c r="F9" s="16">
        <v>1.4999999999999999E-2</v>
      </c>
      <c r="H9" s="8" t="s">
        <v>21</v>
      </c>
      <c r="I9" s="17">
        <f>I7*I8</f>
        <v>883935.01153896865</v>
      </c>
    </row>
    <row r="10" spans="3:9" x14ac:dyDescent="0.25">
      <c r="C10" s="2" t="s">
        <v>22</v>
      </c>
      <c r="D10" s="7">
        <v>19867695.395419456</v>
      </c>
      <c r="E10" s="15">
        <f t="shared" si="0"/>
        <v>0.25837701630135956</v>
      </c>
      <c r="F10" s="16">
        <v>1.4999999999999999E-2</v>
      </c>
    </row>
    <row r="11" spans="3:9" x14ac:dyDescent="0.25">
      <c r="C11" s="18" t="s">
        <v>23</v>
      </c>
      <c r="D11" s="19">
        <f>SUM(D7:D10)</f>
        <v>76894205.528895229</v>
      </c>
      <c r="E11" s="20">
        <f>SUM(E7:E10)</f>
        <v>0.99999999999999989</v>
      </c>
      <c r="F11" s="21">
        <f>SUMPRODUCT(E7:E10,F7:F10)</f>
        <v>9.1105672290452914E-3</v>
      </c>
    </row>
    <row r="19" spans="4:5" x14ac:dyDescent="0.25">
      <c r="D19" s="22"/>
      <c r="E19" s="23"/>
    </row>
    <row r="20" spans="4:5" x14ac:dyDescent="0.25">
      <c r="D20" s="22"/>
      <c r="E20" s="23"/>
    </row>
    <row r="21" spans="4:5" x14ac:dyDescent="0.25">
      <c r="D21" s="22"/>
      <c r="E21" s="23"/>
    </row>
    <row r="22" spans="4:5" x14ac:dyDescent="0.25">
      <c r="D22" s="22"/>
      <c r="E22"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L16"/>
  <sheetViews>
    <sheetView workbookViewId="0">
      <selection activeCell="C12" sqref="C12"/>
    </sheetView>
  </sheetViews>
  <sheetFormatPr defaultRowHeight="15" x14ac:dyDescent="0.25"/>
  <cols>
    <col min="1" max="2" width="9.140625" style="2"/>
    <col min="3" max="3" width="23.85546875" style="2" customWidth="1"/>
    <col min="4" max="4" width="16.28515625" style="2" customWidth="1"/>
    <col min="5" max="10" width="15.140625" style="2" customWidth="1"/>
    <col min="11" max="16384" width="9.140625" style="2"/>
  </cols>
  <sheetData>
    <row r="12" spans="3:12" x14ac:dyDescent="0.25">
      <c r="C12" s="2" t="s">
        <v>335</v>
      </c>
    </row>
    <row r="13" spans="3:12" ht="29.25" customHeight="1" x14ac:dyDescent="0.25">
      <c r="C13" s="13" t="s">
        <v>24</v>
      </c>
      <c r="D13" s="24" t="s">
        <v>25</v>
      </c>
      <c r="E13" s="24" t="s">
        <v>26</v>
      </c>
      <c r="F13" s="25" t="s">
        <v>27</v>
      </c>
      <c r="G13" s="25" t="s">
        <v>28</v>
      </c>
      <c r="H13" s="25" t="s">
        <v>29</v>
      </c>
      <c r="I13" s="24" t="s">
        <v>30</v>
      </c>
      <c r="J13" s="24" t="s">
        <v>31</v>
      </c>
    </row>
    <row r="14" spans="3:12" x14ac:dyDescent="0.25">
      <c r="C14" s="2" t="s">
        <v>32</v>
      </c>
      <c r="D14" s="12">
        <v>4.4999999999999998E-2</v>
      </c>
      <c r="E14" s="12">
        <v>2.5000000000000001E-2</v>
      </c>
      <c r="F14" s="12">
        <f>'Countercyclical buffer'!F11</f>
        <v>9.1105672290452914E-3</v>
      </c>
      <c r="G14" s="12">
        <v>0</v>
      </c>
      <c r="H14" s="12">
        <v>0.03</v>
      </c>
      <c r="I14" s="12">
        <f>SUM(E14:H14)</f>
        <v>6.411056722904529E-2</v>
      </c>
      <c r="J14" s="12">
        <f>I14+D14</f>
        <v>0.10911056722904529</v>
      </c>
      <c r="K14" s="16"/>
      <c r="L14" s="16"/>
    </row>
    <row r="15" spans="3:12" x14ac:dyDescent="0.25">
      <c r="C15" s="2" t="s">
        <v>33</v>
      </c>
      <c r="D15" s="16">
        <v>0.06</v>
      </c>
      <c r="E15" s="16">
        <v>2.5000000000000001E-2</v>
      </c>
      <c r="F15" s="16">
        <f>F14</f>
        <v>9.1105672290452914E-3</v>
      </c>
      <c r="G15" s="16">
        <f t="shared" ref="G15:H16" si="0">G14</f>
        <v>0</v>
      </c>
      <c r="H15" s="16">
        <f t="shared" si="0"/>
        <v>0.03</v>
      </c>
      <c r="I15" s="12">
        <f>SUM(E15:H15)</f>
        <v>6.411056722904529E-2</v>
      </c>
      <c r="J15" s="12">
        <f>I15+D15</f>
        <v>0.12411056722904529</v>
      </c>
      <c r="K15" s="16"/>
      <c r="L15" s="16"/>
    </row>
    <row r="16" spans="3:12" x14ac:dyDescent="0.25">
      <c r="C16" s="8" t="s">
        <v>34</v>
      </c>
      <c r="D16" s="26">
        <v>0.08</v>
      </c>
      <c r="E16" s="26">
        <v>2.5000000000000001E-2</v>
      </c>
      <c r="F16" s="26">
        <f>F15</f>
        <v>9.1105672290452914E-3</v>
      </c>
      <c r="G16" s="26">
        <f t="shared" si="0"/>
        <v>0</v>
      </c>
      <c r="H16" s="26">
        <f t="shared" si="0"/>
        <v>0.03</v>
      </c>
      <c r="I16" s="27">
        <f>SUM(E16:H16)</f>
        <v>6.411056722904529E-2</v>
      </c>
      <c r="J16" s="27">
        <f>I16+D16</f>
        <v>0.14411056722904531</v>
      </c>
      <c r="K16" s="16"/>
      <c r="L16"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F18"/>
  <sheetViews>
    <sheetView tabSelected="1" workbookViewId="0">
      <selection activeCell="R32" sqref="R32"/>
    </sheetView>
  </sheetViews>
  <sheetFormatPr defaultRowHeight="15" x14ac:dyDescent="0.25"/>
  <cols>
    <col min="1" max="4" width="9.140625" style="2"/>
    <col min="5" max="5" width="53.140625" style="2" customWidth="1"/>
    <col min="6" max="6" width="10.85546875" style="2" bestFit="1" customWidth="1"/>
    <col min="7" max="16384" width="9.140625" style="2"/>
  </cols>
  <sheetData>
    <row r="6" spans="5:6" x14ac:dyDescent="0.25">
      <c r="E6" s="2" t="s">
        <v>336</v>
      </c>
    </row>
    <row r="7" spans="5:6" x14ac:dyDescent="0.25">
      <c r="E7" s="1" t="s">
        <v>0</v>
      </c>
    </row>
    <row r="9" spans="5:6" ht="15.75" thickBot="1" x14ac:dyDescent="0.3">
      <c r="E9" s="3" t="s">
        <v>1</v>
      </c>
      <c r="F9" s="4">
        <v>42735</v>
      </c>
    </row>
    <row r="10" spans="5:6" x14ac:dyDescent="0.25">
      <c r="E10" s="5" t="s">
        <v>2</v>
      </c>
      <c r="F10" s="6">
        <v>16888.754591646328</v>
      </c>
    </row>
    <row r="11" spans="5:6" x14ac:dyDescent="0.25">
      <c r="E11" s="2" t="s">
        <v>3</v>
      </c>
    </row>
    <row r="12" spans="5:6" x14ac:dyDescent="0.25">
      <c r="E12" s="2" t="s">
        <v>4</v>
      </c>
      <c r="F12" s="7">
        <v>142788.61287453747</v>
      </c>
    </row>
    <row r="13" spans="5:6" x14ac:dyDescent="0.25">
      <c r="E13" s="2" t="s">
        <v>5</v>
      </c>
      <c r="F13" s="7">
        <v>369.66032097281914</v>
      </c>
    </row>
    <row r="14" spans="5:6" x14ac:dyDescent="0.25">
      <c r="E14" s="2" t="s">
        <v>6</v>
      </c>
      <c r="F14" s="7">
        <v>1147.71936797279</v>
      </c>
    </row>
    <row r="15" spans="5:6" x14ac:dyDescent="0.25">
      <c r="E15" s="2" t="s">
        <v>7</v>
      </c>
      <c r="F15" s="7">
        <v>3294.8346874274002</v>
      </c>
    </row>
    <row r="16" spans="5:6" x14ac:dyDescent="0.25">
      <c r="E16" s="8" t="s">
        <v>8</v>
      </c>
      <c r="F16" s="9">
        <v>-1154.7295173475086</v>
      </c>
    </row>
    <row r="17" spans="5:6" ht="15.75" thickBot="1" x14ac:dyDescent="0.3">
      <c r="E17" s="10" t="s">
        <v>9</v>
      </c>
      <c r="F17" s="11">
        <v>146446.09773356299</v>
      </c>
    </row>
    <row r="18" spans="5:6" x14ac:dyDescent="0.25">
      <c r="E18" s="1" t="s">
        <v>10</v>
      </c>
      <c r="F18" s="12">
        <f>F10/F17</f>
        <v>0.11532403289005978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54DFFAD1FA0D44CAE978577147822EC" ma:contentTypeVersion="1" ma:contentTypeDescription="Create a new document." ma:contentTypeScope="" ma:versionID="55987b8c23465b903f15a7992d7de0e6">
  <xsd:schema xmlns:xsd="http://www.w3.org/2001/XMLSchema" xmlns:xs="http://www.w3.org/2001/XMLSchema" xmlns:p="http://schemas.microsoft.com/office/2006/metadata/properties" xmlns:ns1="http://schemas.microsoft.com/sharepoint/v3" xmlns:ns2="c8d26e6b-8cf3-4e21-abd9-4bf2debffc77" targetNamespace="http://schemas.microsoft.com/office/2006/metadata/properties" ma:root="true" ma:fieldsID="a18f34037e589c826383ab09c0cc1c59" ns1:_="" ns2:_="">
    <xsd:import namespace="http://schemas.microsoft.com/sharepoint/v3"/>
    <xsd:import namespace="c8d26e6b-8cf3-4e21-abd9-4bf2debffc77"/>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d26e6b-8cf3-4e21-abd9-4bf2debffc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8d26e6b-8cf3-4e21-abd9-4bf2debffc77">SCBN-1264-15618</_dlc_DocId>
    <_dlc_DocIdUrl xmlns="c8d26e6b-8cf3-4e21-abd9-4bf2debffc77">
      <Url>http://portal/Advanced/EC/_layouts/DocIdRedir.aspx?ID=SCBN-1264-15618</Url>
      <Description>SCBN-1264-15618</Description>
    </_dlc_DocIdUrl>
  </documentManagement>
</p:properties>
</file>

<file path=customXml/itemProps1.xml><?xml version="1.0" encoding="utf-8"?>
<ds:datastoreItem xmlns:ds="http://schemas.openxmlformats.org/officeDocument/2006/customXml" ds:itemID="{3CE27047-E814-4F3C-850B-F0C0AA6B2245}">
  <ds:schemaRefs>
    <ds:schemaRef ds:uri="http://schemas.microsoft.com/sharepoint/v3/contenttype/forms"/>
  </ds:schemaRefs>
</ds:datastoreItem>
</file>

<file path=customXml/itemProps2.xml><?xml version="1.0" encoding="utf-8"?>
<ds:datastoreItem xmlns:ds="http://schemas.openxmlformats.org/officeDocument/2006/customXml" ds:itemID="{101830C4-E22C-4B4B-B9E6-AB9E5228081E}">
  <ds:schemaRefs>
    <ds:schemaRef ds:uri="http://schemas.microsoft.com/sharepoint/events"/>
  </ds:schemaRefs>
</ds:datastoreItem>
</file>

<file path=customXml/itemProps3.xml><?xml version="1.0" encoding="utf-8"?>
<ds:datastoreItem xmlns:ds="http://schemas.openxmlformats.org/officeDocument/2006/customXml" ds:itemID="{DCBE2C75-3E8D-44E3-9247-00BB5C214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d26e6b-8cf3-4e21-abd9-4bf2debff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C6F9C1-17E3-4CA7-A53A-5F6C536DF4C2}">
  <ds:schemaRefs>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c8d26e6b-8cf3-4e21-abd9-4bf2debffc7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Instruments</vt:lpstr>
      <vt:lpstr>Derivatives</vt:lpstr>
      <vt:lpstr>Pillar III Template 2016</vt:lpstr>
      <vt:lpstr>Countercyclical buffer</vt:lpstr>
      <vt:lpstr>Minimum Capital req&amp;Buffers</vt:lpstr>
      <vt:lpstr>Leverage Ratio</vt:lpstr>
    </vt:vector>
  </TitlesOfParts>
  <Company>Santander Consumer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Holme</dc:creator>
  <cp:lastModifiedBy>Morten Holme</cp:lastModifiedBy>
  <dcterms:created xsi:type="dcterms:W3CDTF">2017-03-06T06:35:45Z</dcterms:created>
  <dcterms:modified xsi:type="dcterms:W3CDTF">2017-03-20T12:30:05Z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0x010100954DFFAD1FA0D44CAE978577147822EC</vt:lpwstr>
  </property>
  <property fmtid="{D5CDD505-2E9C-101B-9397-08002B2CF9AE}" pid="3" name="_dlc_DocIdItemGuid">
    <vt:lpwstr>f0a86ca9-5cc0-437f-a529-1a8295ccac2b</vt:lpwstr>
  </property>
</Properties>
</file>